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65" firstSheet="1" activeTab="1"/>
  </bookViews>
  <sheets>
    <sheet name=" Культуры 2б отчет  2020г" sheetId="2" r:id="rId1"/>
    <sheet name="Культуры,2 ОТЧЕТ 2022г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6" l="1"/>
  <c r="D70" i="6"/>
  <c r="D60" i="6"/>
  <c r="A58" i="6"/>
  <c r="A62" i="6" s="1"/>
  <c r="A64" i="6" s="1"/>
  <c r="A66" i="6" s="1"/>
  <c r="D54" i="6"/>
  <c r="D71" i="6" s="1"/>
  <c r="D22" i="6"/>
  <c r="D21" i="6" s="1"/>
  <c r="D15" i="6" s="1"/>
  <c r="D8" i="6"/>
  <c r="D5" i="6"/>
  <c r="D25" i="6" l="1"/>
  <c r="D28" i="6" s="1"/>
  <c r="D26" i="6" s="1"/>
  <c r="D16" i="6"/>
  <c r="G55" i="2" l="1"/>
  <c r="D12" i="2" l="1"/>
  <c r="D11" i="2" s="1"/>
  <c r="D24" i="2" s="1"/>
  <c r="D18" i="2"/>
  <c r="D17" i="2"/>
  <c r="D15" i="2" s="1"/>
  <c r="D54" i="2"/>
  <c r="D26" i="2" l="1"/>
  <c r="D25" i="2" s="1"/>
</calcChain>
</file>

<file path=xl/sharedStrings.xml><?xml version="1.0" encoding="utf-8"?>
<sst xmlns="http://schemas.openxmlformats.org/spreadsheetml/2006/main" count="256" uniqueCount="136">
  <si>
    <t>ОБЩЕСТВО С ОГРАНИЧЕННОЙ ОТВЕТСТВЕННОСТЬЮ</t>
  </si>
  <si>
    <t>"УК "Сити дом"</t>
  </si>
  <si>
    <t xml:space="preserve">                Отчет об исполнении договора управления  за 2020год. 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</si>
  <si>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</si>
  <si>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</si>
  <si>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</si>
  <si>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</si>
  <si>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</si>
  <si>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</si>
  <si>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</si>
  <si>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01.01.2020 г.</t>
  </si>
  <si>
    <t>Дата конца отчетного периода</t>
  </si>
  <si>
    <t>31.12.2020 г.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</si>
  <si>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</si>
  <si>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</si>
  <si>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</si>
  <si>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</si>
  <si>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</si>
  <si>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</si>
  <si>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</si>
  <si>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</si>
  <si>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</si>
  <si>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</si>
  <si>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</si>
  <si>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</si>
  <si>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</si>
  <si>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</si>
  <si>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</si>
  <si>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</si>
  <si>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</si>
  <si>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</si>
  <si>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</si>
  <si>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</si>
  <si>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</si>
  <si>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</si>
  <si>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</si>
  <si>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</si>
  <si>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</si>
  <si>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</si>
  <si>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</si>
  <si>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</si>
  <si>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</si>
  <si>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</si>
  <si>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</si>
  <si>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</si>
  <si>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</si>
  <si>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</si>
  <si>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</si>
  <si>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</si>
  <si>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</si>
  <si>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</si>
  <si>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</si>
  <si>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</si>
  <si>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ТЕКУЩИЙ РЕМОНТ, всего</t>
  </si>
  <si>
    <t>руб</t>
  </si>
  <si>
    <t xml:space="preserve">Механизированная уборка  территории  от снега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</si>
  <si>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</si>
  <si>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</si>
  <si>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</si>
  <si>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</si>
  <si>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</si>
  <si>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</si>
  <si>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</si>
  <si>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</si>
  <si>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</si>
  <si>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</si>
  <si>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Окраска входных металлических дверей</t>
  </si>
  <si>
    <t>Ул. Культуры,2 Б</t>
  </si>
  <si>
    <t>Подготовка к отопительному сезону</t>
  </si>
  <si>
    <t>ИТОГО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</si>
  <si>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</si>
  <si>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</si>
  <si>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</si>
  <si>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</si>
  <si>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</si>
  <si>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</si>
  <si>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</si>
  <si>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</si>
  <si>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</si>
  <si>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</si>
  <si>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</si>
  <si>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</si>
  <si>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</t>
  </si>
  <si>
    <t>7.</t>
  </si>
  <si>
    <t>5.</t>
  </si>
  <si>
    <t xml:space="preserve">Уборка снега с  территории механизированным способом </t>
  </si>
  <si>
    <t xml:space="preserve">Уборка  снега с территории механизированным способом </t>
  </si>
  <si>
    <t>Очистка кровли от снега</t>
  </si>
  <si>
    <t>ООО"УК "Сити дом"</t>
  </si>
  <si>
    <t xml:space="preserve">                Отчет об исполнении договора управления  за 2022год</t>
  </si>
  <si>
    <t>ул. Культуры ,2Б</t>
  </si>
  <si>
    <t>4.</t>
  </si>
  <si>
    <t xml:space="preserve">    -    за услуги ХВС на ОДН</t>
  </si>
  <si>
    <t xml:space="preserve">    -    за электроэнергию на ОДН</t>
  </si>
  <si>
    <t>% сбора платы</t>
  </si>
  <si>
    <t xml:space="preserve">          в т.ч. по статье текущий ремонт</t>
  </si>
  <si>
    <t xml:space="preserve">    -    денежных средств от использования общего имущества в.т.ч.</t>
  </si>
  <si>
    <t>5.5.1.</t>
  </si>
  <si>
    <t xml:space="preserve">     -  ПАО " Ростелеком" (дог. № 0501/25/202-14 от 23.07.2017г)</t>
  </si>
  <si>
    <t>5.5.2.</t>
  </si>
  <si>
    <t xml:space="preserve">     - </t>
  </si>
  <si>
    <t>5.6.</t>
  </si>
  <si>
    <t xml:space="preserve">    -    прочие поступления </t>
  </si>
  <si>
    <t>8.</t>
  </si>
  <si>
    <t>9.</t>
  </si>
  <si>
    <t>Выполненные работы (оказанные услуги) по обслуживанию  содержанию общего имущества в отчетном периоде:</t>
  </si>
  <si>
    <r>
      <t xml:space="preserve">внутридомового инженерного оборудования, </t>
    </r>
    <r>
      <rPr>
        <sz val="10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</si>
  <si>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0"/>
        <rFont val="Times New Roman"/>
        <family val="1"/>
        <charset val="204"/>
      </rPr>
      <t xml:space="preserve"> аварийное обслуживание.   </t>
    </r>
  </si>
  <si>
    <t>Содержание газового оборудования (ТО ВДГО)</t>
  </si>
  <si>
    <t>1 раз в год</t>
  </si>
  <si>
    <t>Комплексное содержание лифтового хозяйства</t>
  </si>
  <si>
    <t>Обслуживание системы дымоудаления и пожаротушения</t>
  </si>
  <si>
    <t>Сбор, передача в специализированные организации и обезвреживание  ртутьсодержащих ламп</t>
  </si>
  <si>
    <t>Содержание мест накопления ТКО ( содержание контейнерной площадки)</t>
  </si>
  <si>
    <t>Итого по обслуживанию и содержанию ОИ МКД</t>
  </si>
  <si>
    <t>Выполнение услуг по управлению Общим имуществом МКД в отчетном периоде:</t>
  </si>
  <si>
    <t>Итого по услуге управление ОИ МКД</t>
  </si>
  <si>
    <t>Выполнение услуг по коммунальным ресурсам на СОИ ИО МКД</t>
  </si>
  <si>
    <t>ГВС в целях содержания  общего имущества дома</t>
  </si>
  <si>
    <t>Электроэнергия на содержание общего имущества дома</t>
  </si>
  <si>
    <t>Итого по коммунальным ресурсам на СОИ ОИ МКД</t>
  </si>
  <si>
    <t>Всего по содержанию:</t>
  </si>
  <si>
    <t>Заделка провала  на проезжей части дворовой территории</t>
  </si>
  <si>
    <t xml:space="preserve">Замена водосточных, труб, ремонт фасада </t>
  </si>
  <si>
    <t>Сантехнические работы</t>
  </si>
  <si>
    <t>Метрологическая поверка приборов учета  отопления</t>
  </si>
  <si>
    <t>Работы по поверке приборов учета</t>
  </si>
  <si>
    <t>Итого по услуге текущий ремонт</t>
  </si>
  <si>
    <t>Директор</t>
  </si>
  <si>
    <t>Г.В. Звездакова</t>
  </si>
  <si>
    <t>Общая информация о выполняемых работах (оказываемых услугах) по содержанию и текущему ремонту общего имущества</t>
  </si>
  <si>
    <t xml:space="preserve">Содержание конструктивных элементов зданий и обслуживание </t>
  </si>
  <si>
    <t>Выполнение работ по текущему ремонту ОИ МКД</t>
  </si>
  <si>
    <t>Установка канализационного люка на придомовой территории</t>
  </si>
  <si>
    <t>Замена дорожного люка на придомовой территории</t>
  </si>
  <si>
    <t xml:space="preserve">    -    за услуги водоотведения на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</si>
</sst>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2">
    <xf numFmtId="0" fontId="0" fillId="0" borderId="0" xfId="0"/>
    <xf numFmtId="0" fontId="4" fillId="0" borderId="6" xfId="1" applyFont="1" applyBorder="1" applyAlignment="1">
      <alignment horizontal="center"/>
    </xf>
    <xf numFmtId="4" fontId="4" fillId="0" borderId="6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/>
    <xf numFmtId="4" fontId="4" fillId="0" borderId="8" xfId="1" applyNumberFormat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4" fontId="5" fillId="0" borderId="8" xfId="1" applyNumberFormat="1" applyFont="1" applyFill="1" applyBorder="1" applyAlignment="1">
      <alignment horizontal="center"/>
    </xf>
    <xf numFmtId="0" fontId="5" fillId="0" borderId="8" xfId="1" applyFont="1" applyFill="1" applyBorder="1"/>
    <xf numFmtId="0" fontId="4" fillId="0" borderId="8" xfId="1" applyFont="1" applyFill="1" applyBorder="1" applyAlignment="1">
      <alignment horizontal="left"/>
    </xf>
    <xf numFmtId="4" fontId="4" fillId="3" borderId="8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5" fillId="2" borderId="8" xfId="1" applyFont="1" applyFill="1" applyBorder="1"/>
    <xf numFmtId="4" fontId="5" fillId="2" borderId="8" xfId="1" applyNumberFormat="1" applyFont="1" applyFill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4" fontId="7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4" fillId="0" borderId="14" xfId="1" applyFont="1" applyFill="1" applyBorder="1"/>
    <xf numFmtId="3" fontId="4" fillId="0" borderId="8" xfId="1" applyNumberFormat="1" applyFont="1" applyFill="1" applyBorder="1" applyAlignment="1">
      <alignment horizontal="center"/>
    </xf>
    <xf numFmtId="4" fontId="4" fillId="4" borderId="8" xfId="1" applyNumberFormat="1" applyFont="1" applyFill="1" applyBorder="1" applyAlignment="1">
      <alignment horizontal="center"/>
    </xf>
    <xf numFmtId="4" fontId="0" fillId="0" borderId="0" xfId="0" applyNumberFormat="1"/>
    <xf numFmtId="0" fontId="5" fillId="0" borderId="8" xfId="1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wrapText="1"/>
    </xf>
    <xf numFmtId="0" fontId="7" fillId="0" borderId="8" xfId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horizontal="center" vertical="center" wrapText="1"/>
    </xf>
    <xf numFmtId="4" fontId="11" fillId="3" borderId="25" xfId="1" applyNumberFormat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4" fontId="7" fillId="3" borderId="27" xfId="1" applyNumberFormat="1" applyFont="1" applyFill="1" applyBorder="1" applyAlignment="1">
      <alignment horizontal="center" vertical="center" wrapText="1"/>
    </xf>
    <xf numFmtId="4" fontId="7" fillId="3" borderId="19" xfId="1" applyNumberFormat="1" applyFont="1" applyFill="1" applyBorder="1" applyAlignment="1">
      <alignment horizontal="center" vertical="center" wrapText="1"/>
    </xf>
    <xf numFmtId="4" fontId="7" fillId="3" borderId="22" xfId="1" applyNumberFormat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vertical="center" wrapText="1"/>
    </xf>
    <xf numFmtId="0" fontId="11" fillId="0" borderId="29" xfId="1" applyFont="1" applyFill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4" fontId="11" fillId="0" borderId="17" xfId="1" applyNumberFormat="1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vertical="center" wrapText="1"/>
    </xf>
    <xf numFmtId="0" fontId="7" fillId="0" borderId="32" xfId="1" applyFont="1" applyFill="1" applyBorder="1" applyAlignment="1">
      <alignment horizontal="center" vertical="center" wrapText="1"/>
    </xf>
    <xf numFmtId="4" fontId="7" fillId="3" borderId="33" xfId="1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horizontal="center" vertical="center" wrapText="1"/>
    </xf>
    <xf numFmtId="4" fontId="11" fillId="0" borderId="27" xfId="1" applyNumberFormat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vertical="center" wrapText="1"/>
    </xf>
    <xf numFmtId="0" fontId="11" fillId="0" borderId="32" xfId="1" applyFont="1" applyFill="1" applyBorder="1" applyAlignment="1">
      <alignment horizontal="center" vertical="center" wrapText="1"/>
    </xf>
    <xf numFmtId="4" fontId="11" fillId="0" borderId="33" xfId="1" applyNumberFormat="1" applyFont="1" applyFill="1" applyBorder="1" applyAlignment="1">
      <alignment horizontal="center" vertical="center" wrapText="1"/>
    </xf>
    <xf numFmtId="4" fontId="7" fillId="0" borderId="27" xfId="1" applyNumberFormat="1" applyFont="1" applyFill="1" applyBorder="1" applyAlignment="1">
      <alignment horizontal="center" vertical="center" wrapText="1"/>
    </xf>
    <xf numFmtId="4" fontId="7" fillId="0" borderId="19" xfId="1" applyNumberFormat="1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vertical="center" wrapText="1"/>
    </xf>
    <xf numFmtId="0" fontId="11" fillId="3" borderId="8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11" fillId="0" borderId="8" xfId="1" applyFont="1" applyBorder="1" applyAlignment="1">
      <alignment vertical="center" wrapText="1"/>
    </xf>
    <xf numFmtId="0" fontId="11" fillId="3" borderId="8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vertical="center" wrapText="1"/>
    </xf>
    <xf numFmtId="0" fontId="4" fillId="0" borderId="21" xfId="1" applyFont="1" applyFill="1" applyBorder="1" applyAlignment="1">
      <alignment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vertical="center" wrapText="1"/>
    </xf>
    <xf numFmtId="0" fontId="2" fillId="0" borderId="24" xfId="1" applyFont="1" applyFill="1" applyBorder="1" applyAlignment="1">
      <alignment horizontal="center" vertical="center" wrapText="1"/>
    </xf>
    <xf numFmtId="4" fontId="2" fillId="0" borderId="25" xfId="1" applyNumberFormat="1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3" borderId="19" xfId="0" applyNumberFormat="1" applyFont="1" applyFill="1" applyBorder="1" applyAlignment="1">
      <alignment horizontal="center" vertical="center"/>
    </xf>
    <xf numFmtId="3" fontId="7" fillId="0" borderId="19" xfId="1" applyNumberFormat="1" applyFont="1" applyFill="1" applyBorder="1" applyAlignment="1">
      <alignment horizontal="center" vertical="center" wrapText="1"/>
    </xf>
    <xf numFmtId="3" fontId="7" fillId="3" borderId="33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31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vertical="center" wrapText="1"/>
    </xf>
    <xf numFmtId="0" fontId="2" fillId="0" borderId="18" xfId="2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5" fillId="0" borderId="12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workbookViewId="0">
      <selection activeCell="A4" sqref="A4:D4"/>
    </sheetView>
  </sheetViews>
  <sheetFormatPr defaultRowHeight="15" x14ac:dyDescent="0.25"/>
  <cols>
    <col min="1" max="1" width="14" customWidth="1"/>
    <col min="2" max="2" width="68.140625" customWidth="1"/>
    <col min="3" max="3" width="11.28515625" customWidth="1"/>
    <col min="4" max="4" width="22.42578125" customWidth="1"/>
  </cols>
  <sheetData>
    <row r="1" spans="1:4" ht="15.75" x14ac:dyDescent="0.25">
      <c r="A1" s="112" t="s">
        <v>0</v>
      </c>
      <c r="B1" s="112"/>
      <c r="C1" s="112"/>
      <c r="D1" s="112"/>
    </row>
    <row r="2" spans="1:4" ht="15.75" x14ac:dyDescent="0.25">
      <c r="A2" s="113" t="s">
        <v>1</v>
      </c>
      <c r="B2" s="113"/>
      <c r="C2" s="113"/>
      <c r="D2" s="113"/>
    </row>
    <row r="3" spans="1:4" ht="15.75" x14ac:dyDescent="0.25">
      <c r="A3" s="114" t="s">
        <v>2</v>
      </c>
      <c r="B3" s="115"/>
      <c r="C3" s="115"/>
      <c r="D3" s="116"/>
    </row>
    <row r="4" spans="1:4" ht="15.75" x14ac:dyDescent="0.25">
      <c r="A4" s="117" t="s">
        <v>67</v>
      </c>
      <c r="B4" s="118"/>
      <c r="C4" s="118"/>
      <c r="D4" s="119"/>
    </row>
    <row r="5" spans="1:4" x14ac:dyDescent="0.25">
      <c r="A5" s="1" t="s">
        <v>3</v>
      </c>
      <c r="B5" s="1" t="s">
        <v>4</v>
      </c>
      <c r="C5" s="1" t="s">
        <v>5</v>
      </c>
      <c r="D5" s="2" t="s">
        <v>6</v>
      </c>
    </row>
    <row r="6" spans="1:4" x14ac:dyDescent="0.25">
      <c r="A6" s="3" t="s">
        <v>7</v>
      </c>
      <c r="B6" s="3"/>
      <c r="C6" s="3"/>
      <c r="D6" s="4"/>
    </row>
    <row r="7" spans="1:4" x14ac:dyDescent="0.25">
      <c r="A7" s="5">
        <v>1</v>
      </c>
      <c r="B7" s="6" t="s">
        <v>8</v>
      </c>
      <c r="C7" s="5" t="s">
        <v>9</v>
      </c>
      <c r="D7" s="7" t="s">
        <v>10</v>
      </c>
    </row>
    <row r="8" spans="1:4" x14ac:dyDescent="0.25">
      <c r="A8" s="5">
        <v>2</v>
      </c>
      <c r="B8" s="6" t="s">
        <v>11</v>
      </c>
      <c r="C8" s="5" t="s">
        <v>9</v>
      </c>
      <c r="D8" s="7" t="s">
        <v>12</v>
      </c>
    </row>
    <row r="9" spans="1:4" x14ac:dyDescent="0.25">
      <c r="A9" s="123" t="s">
        <v>13</v>
      </c>
      <c r="B9" s="124"/>
      <c r="C9" s="124"/>
      <c r="D9" s="125"/>
    </row>
    <row r="10" spans="1:4" x14ac:dyDescent="0.25">
      <c r="A10" s="126" t="s">
        <v>14</v>
      </c>
      <c r="B10" s="127"/>
      <c r="C10" s="127"/>
      <c r="D10" s="128"/>
    </row>
    <row r="11" spans="1:4" x14ac:dyDescent="0.25">
      <c r="A11" s="5">
        <v>3</v>
      </c>
      <c r="B11" s="8" t="s">
        <v>15</v>
      </c>
      <c r="C11" s="9" t="s">
        <v>16</v>
      </c>
      <c r="D11" s="10">
        <f>D12-D13</f>
        <v>-177844.13</v>
      </c>
    </row>
    <row r="12" spans="1:4" x14ac:dyDescent="0.25">
      <c r="A12" s="5">
        <v>4</v>
      </c>
      <c r="B12" s="6" t="s">
        <v>17</v>
      </c>
      <c r="C12" s="5"/>
      <c r="D12" s="7">
        <f>5760+4639.91</f>
        <v>10399.91</v>
      </c>
    </row>
    <row r="13" spans="1:4" x14ac:dyDescent="0.25">
      <c r="A13" s="5">
        <v>5</v>
      </c>
      <c r="B13" s="6" t="s">
        <v>18</v>
      </c>
      <c r="C13" s="5"/>
      <c r="D13" s="7">
        <v>188244.04</v>
      </c>
    </row>
    <row r="14" spans="1:4" x14ac:dyDescent="0.25">
      <c r="A14" s="5">
        <v>6</v>
      </c>
      <c r="B14" s="11" t="s">
        <v>19</v>
      </c>
      <c r="C14" s="9" t="s">
        <v>16</v>
      </c>
      <c r="D14" s="10">
        <v>343290.42</v>
      </c>
    </row>
    <row r="15" spans="1:4" x14ac:dyDescent="0.25">
      <c r="A15" s="5">
        <v>7</v>
      </c>
      <c r="B15" s="6" t="s">
        <v>20</v>
      </c>
      <c r="C15" s="5"/>
      <c r="D15" s="7">
        <f>D14-D16-D17</f>
        <v>282570.42</v>
      </c>
    </row>
    <row r="16" spans="1:4" x14ac:dyDescent="0.25">
      <c r="A16" s="5">
        <v>8</v>
      </c>
      <c r="B16" s="6" t="s">
        <v>21</v>
      </c>
      <c r="C16" s="5"/>
      <c r="D16" s="7">
        <v>16486.8</v>
      </c>
    </row>
    <row r="17" spans="1:4" x14ac:dyDescent="0.25">
      <c r="A17" s="5">
        <v>9</v>
      </c>
      <c r="B17" s="6" t="s">
        <v>22</v>
      </c>
      <c r="C17" s="5"/>
      <c r="D17" s="7">
        <f>3619.2+40614</f>
        <v>44233.2</v>
      </c>
    </row>
    <row r="18" spans="1:4" x14ac:dyDescent="0.25">
      <c r="A18" s="5">
        <v>10</v>
      </c>
      <c r="B18" s="11" t="s">
        <v>23</v>
      </c>
      <c r="C18" s="9" t="s">
        <v>16</v>
      </c>
      <c r="D18" s="10">
        <f>D19+D22</f>
        <v>353012.84</v>
      </c>
    </row>
    <row r="19" spans="1:4" x14ac:dyDescent="0.25">
      <c r="A19" s="5">
        <v>11</v>
      </c>
      <c r="B19" s="6" t="s">
        <v>24</v>
      </c>
      <c r="C19" s="5"/>
      <c r="D19" s="7">
        <v>350132.84</v>
      </c>
    </row>
    <row r="20" spans="1:4" x14ac:dyDescent="0.25">
      <c r="A20" s="5">
        <v>12</v>
      </c>
      <c r="B20" s="6" t="s">
        <v>25</v>
      </c>
      <c r="C20" s="5"/>
      <c r="D20" s="7">
        <v>0</v>
      </c>
    </row>
    <row r="21" spans="1:4" x14ac:dyDescent="0.25">
      <c r="A21" s="5">
        <v>13</v>
      </c>
      <c r="B21" s="6" t="s">
        <v>26</v>
      </c>
      <c r="C21" s="5"/>
      <c r="D21" s="7">
        <v>0</v>
      </c>
    </row>
    <row r="22" spans="1:4" x14ac:dyDescent="0.25">
      <c r="A22" s="5">
        <v>14</v>
      </c>
      <c r="B22" s="6" t="s">
        <v>27</v>
      </c>
      <c r="C22" s="5"/>
      <c r="D22" s="7">
        <v>2880</v>
      </c>
    </row>
    <row r="23" spans="1:4" x14ac:dyDescent="0.25">
      <c r="A23" s="5">
        <v>15</v>
      </c>
      <c r="B23" s="6" t="s">
        <v>28</v>
      </c>
      <c r="C23" s="5"/>
      <c r="D23" s="7">
        <v>0</v>
      </c>
    </row>
    <row r="24" spans="1:4" x14ac:dyDescent="0.25">
      <c r="A24" s="5">
        <v>16</v>
      </c>
      <c r="B24" s="11" t="s">
        <v>29</v>
      </c>
      <c r="C24" s="9" t="s">
        <v>16</v>
      </c>
      <c r="D24" s="10">
        <f>D11+D18</f>
        <v>175168.71000000002</v>
      </c>
    </row>
    <row r="25" spans="1:4" x14ac:dyDescent="0.25">
      <c r="A25" s="5">
        <v>17</v>
      </c>
      <c r="B25" s="11" t="s">
        <v>30</v>
      </c>
      <c r="C25" s="9" t="s">
        <v>16</v>
      </c>
      <c r="D25" s="10">
        <f>D26-D27</f>
        <v>-156547.32999999999</v>
      </c>
    </row>
    <row r="26" spans="1:4" x14ac:dyDescent="0.25">
      <c r="A26" s="5">
        <v>18</v>
      </c>
      <c r="B26" s="6" t="s">
        <v>31</v>
      </c>
      <c r="C26" s="5"/>
      <c r="D26" s="7">
        <f>11574.38+D22+D12</f>
        <v>24854.29</v>
      </c>
    </row>
    <row r="27" spans="1:4" x14ac:dyDescent="0.25">
      <c r="A27" s="5">
        <v>19</v>
      </c>
      <c r="B27" s="6" t="s">
        <v>32</v>
      </c>
      <c r="C27" s="5"/>
      <c r="D27" s="7">
        <v>181401.62</v>
      </c>
    </row>
    <row r="28" spans="1:4" x14ac:dyDescent="0.25">
      <c r="A28" s="129" t="s">
        <v>33</v>
      </c>
      <c r="B28" s="130"/>
      <c r="C28" s="130"/>
      <c r="D28" s="131"/>
    </row>
    <row r="29" spans="1:4" x14ac:dyDescent="0.25">
      <c r="A29" s="132" t="s">
        <v>34</v>
      </c>
      <c r="B29" s="133"/>
      <c r="C29" s="133"/>
      <c r="D29" s="134"/>
    </row>
    <row r="30" spans="1:4" x14ac:dyDescent="0.25">
      <c r="A30" s="5">
        <v>1</v>
      </c>
      <c r="B30" s="8" t="s">
        <v>35</v>
      </c>
      <c r="C30" s="5" t="s">
        <v>16</v>
      </c>
      <c r="D30" s="7">
        <v>145568.04</v>
      </c>
    </row>
    <row r="31" spans="1:4" x14ac:dyDescent="0.25">
      <c r="A31" s="5"/>
      <c r="B31" s="8" t="s">
        <v>36</v>
      </c>
      <c r="C31" s="5"/>
      <c r="D31" s="7"/>
    </row>
    <row r="32" spans="1:4" x14ac:dyDescent="0.25">
      <c r="A32" s="5"/>
      <c r="B32" s="12" t="s">
        <v>37</v>
      </c>
      <c r="C32" s="5"/>
      <c r="D32" s="13">
        <v>12063.6</v>
      </c>
    </row>
    <row r="33" spans="1:4" x14ac:dyDescent="0.25">
      <c r="A33" s="5"/>
      <c r="B33" s="12" t="s">
        <v>38</v>
      </c>
      <c r="C33" s="5"/>
      <c r="D33" s="7"/>
    </row>
    <row r="34" spans="1:4" x14ac:dyDescent="0.25">
      <c r="A34" s="5">
        <v>2</v>
      </c>
      <c r="B34" s="8" t="s">
        <v>39</v>
      </c>
      <c r="C34" s="5" t="s">
        <v>16</v>
      </c>
      <c r="D34" s="7">
        <v>48055.92</v>
      </c>
    </row>
    <row r="35" spans="1:4" x14ac:dyDescent="0.25">
      <c r="A35" s="5"/>
      <c r="B35" s="12" t="s">
        <v>40</v>
      </c>
      <c r="C35" s="5"/>
      <c r="D35" s="7"/>
    </row>
    <row r="36" spans="1:4" x14ac:dyDescent="0.25">
      <c r="A36" s="5">
        <v>3</v>
      </c>
      <c r="B36" s="8" t="s">
        <v>41</v>
      </c>
      <c r="C36" s="5" t="s">
        <v>16</v>
      </c>
      <c r="D36" s="7">
        <v>36405.599999999999</v>
      </c>
    </row>
    <row r="37" spans="1:4" x14ac:dyDescent="0.25">
      <c r="A37" s="5"/>
      <c r="B37" s="12" t="s">
        <v>42</v>
      </c>
      <c r="C37" s="5"/>
      <c r="D37" s="7"/>
    </row>
    <row r="38" spans="1:4" x14ac:dyDescent="0.25">
      <c r="A38" s="5">
        <v>4</v>
      </c>
      <c r="B38" s="11" t="s">
        <v>43</v>
      </c>
      <c r="C38" s="5" t="s">
        <v>16</v>
      </c>
      <c r="D38" s="7">
        <v>5831.28</v>
      </c>
    </row>
    <row r="39" spans="1:4" x14ac:dyDescent="0.25">
      <c r="A39" s="5"/>
      <c r="B39" s="6" t="s">
        <v>44</v>
      </c>
      <c r="C39" s="5"/>
      <c r="D39" s="7"/>
    </row>
    <row r="40" spans="1:4" x14ac:dyDescent="0.25">
      <c r="A40" s="5"/>
      <c r="B40" s="6" t="s">
        <v>45</v>
      </c>
      <c r="C40" s="5"/>
      <c r="D40" s="7"/>
    </row>
    <row r="41" spans="1:4" x14ac:dyDescent="0.25">
      <c r="A41" s="5"/>
      <c r="B41" s="6" t="s">
        <v>46</v>
      </c>
      <c r="C41" s="5"/>
      <c r="D41" s="7"/>
    </row>
    <row r="42" spans="1:4" x14ac:dyDescent="0.25">
      <c r="A42" s="5">
        <v>5</v>
      </c>
      <c r="B42" s="11" t="s">
        <v>47</v>
      </c>
      <c r="C42" s="5" t="s">
        <v>16</v>
      </c>
      <c r="D42" s="7">
        <v>7841.88</v>
      </c>
    </row>
    <row r="43" spans="1:4" x14ac:dyDescent="0.25">
      <c r="A43" s="5"/>
      <c r="B43" s="6" t="s">
        <v>42</v>
      </c>
      <c r="C43" s="5"/>
      <c r="D43" s="7"/>
    </row>
    <row r="44" spans="1:4" x14ac:dyDescent="0.25">
      <c r="A44" s="5">
        <v>9</v>
      </c>
      <c r="B44" s="11" t="s">
        <v>48</v>
      </c>
      <c r="C44" s="5" t="s">
        <v>16</v>
      </c>
      <c r="D44" s="7">
        <v>32169.599999999999</v>
      </c>
    </row>
    <row r="45" spans="1:4" x14ac:dyDescent="0.25">
      <c r="A45" s="5"/>
      <c r="B45" s="6" t="s">
        <v>38</v>
      </c>
      <c r="C45" s="5"/>
      <c r="D45" s="7"/>
    </row>
    <row r="46" spans="1:4" x14ac:dyDescent="0.25">
      <c r="A46" s="5">
        <v>10</v>
      </c>
      <c r="B46" s="11" t="s">
        <v>49</v>
      </c>
      <c r="C46" s="5" t="s">
        <v>16</v>
      </c>
      <c r="D46" s="7">
        <v>40614</v>
      </c>
    </row>
    <row r="47" spans="1:4" x14ac:dyDescent="0.25">
      <c r="A47" s="5"/>
      <c r="B47" s="6" t="s">
        <v>38</v>
      </c>
      <c r="C47" s="5"/>
      <c r="D47" s="7"/>
    </row>
    <row r="48" spans="1:4" x14ac:dyDescent="0.25">
      <c r="A48" s="5">
        <v>11</v>
      </c>
      <c r="B48" s="11" t="s">
        <v>50</v>
      </c>
      <c r="C48" s="5" t="s">
        <v>16</v>
      </c>
      <c r="D48" s="7">
        <v>3619.2</v>
      </c>
    </row>
    <row r="49" spans="1:7" x14ac:dyDescent="0.25">
      <c r="A49" s="5"/>
      <c r="B49" s="6" t="s">
        <v>38</v>
      </c>
      <c r="C49" s="5"/>
      <c r="D49" s="7"/>
    </row>
    <row r="50" spans="1:7" x14ac:dyDescent="0.25">
      <c r="A50" s="5">
        <v>12</v>
      </c>
      <c r="B50" s="11" t="s">
        <v>51</v>
      </c>
      <c r="C50" s="5" t="s">
        <v>16</v>
      </c>
      <c r="D50" s="7">
        <v>2784.78</v>
      </c>
    </row>
    <row r="51" spans="1:7" x14ac:dyDescent="0.25">
      <c r="A51" s="5"/>
      <c r="B51" s="6" t="s">
        <v>38</v>
      </c>
      <c r="C51" s="5"/>
      <c r="D51" s="7"/>
    </row>
    <row r="52" spans="1:7" x14ac:dyDescent="0.25">
      <c r="A52" s="5">
        <v>14</v>
      </c>
      <c r="B52" s="11" t="s">
        <v>52</v>
      </c>
      <c r="C52" s="5" t="s">
        <v>16</v>
      </c>
      <c r="D52" s="7">
        <v>3913.32</v>
      </c>
    </row>
    <row r="53" spans="1:7" x14ac:dyDescent="0.25">
      <c r="A53" s="5"/>
      <c r="B53" s="6" t="s">
        <v>38</v>
      </c>
      <c r="C53" s="5"/>
      <c r="D53" s="7"/>
    </row>
    <row r="54" spans="1:7" x14ac:dyDescent="0.25">
      <c r="A54" s="5"/>
      <c r="B54" s="6" t="s">
        <v>69</v>
      </c>
      <c r="C54" s="5"/>
      <c r="D54" s="7">
        <f>D30+D32+D34+D36+D38+D42+D44+D46+D48+D50+D52</f>
        <v>338867.22000000003</v>
      </c>
    </row>
    <row r="55" spans="1:7" x14ac:dyDescent="0.25">
      <c r="A55" s="14"/>
      <c r="B55" s="15" t="s">
        <v>53</v>
      </c>
      <c r="C55" s="14" t="s">
        <v>16</v>
      </c>
      <c r="D55" s="16">
        <v>5292.57</v>
      </c>
      <c r="G55" s="25">
        <f>D16-D55</f>
        <v>11194.23</v>
      </c>
    </row>
    <row r="56" spans="1:7" x14ac:dyDescent="0.25">
      <c r="A56" s="17">
        <v>1</v>
      </c>
      <c r="B56" s="21" t="s">
        <v>55</v>
      </c>
      <c r="C56" s="19" t="s">
        <v>54</v>
      </c>
      <c r="D56" s="20">
        <v>980</v>
      </c>
    </row>
    <row r="57" spans="1:7" x14ac:dyDescent="0.25">
      <c r="A57" s="17">
        <v>2</v>
      </c>
      <c r="B57" s="21" t="s">
        <v>66</v>
      </c>
      <c r="C57" s="19" t="s">
        <v>16</v>
      </c>
      <c r="D57" s="20">
        <v>1039.81</v>
      </c>
    </row>
    <row r="58" spans="1:7" x14ac:dyDescent="0.25">
      <c r="A58" s="17">
        <v>3</v>
      </c>
      <c r="B58" s="18" t="s">
        <v>68</v>
      </c>
      <c r="C58" s="19"/>
      <c r="D58" s="20">
        <v>3272.76</v>
      </c>
    </row>
    <row r="59" spans="1:7" x14ac:dyDescent="0.25">
      <c r="A59" s="5">
        <v>22</v>
      </c>
      <c r="B59" s="120" t="s">
        <v>56</v>
      </c>
      <c r="C59" s="121"/>
      <c r="D59" s="122"/>
    </row>
    <row r="60" spans="1:7" x14ac:dyDescent="0.25">
      <c r="A60" s="5"/>
      <c r="B60" s="22" t="s">
        <v>57</v>
      </c>
      <c r="C60" s="5" t="s">
        <v>61</v>
      </c>
      <c r="D60" s="23">
        <v>0</v>
      </c>
    </row>
    <row r="61" spans="1:7" x14ac:dyDescent="0.25">
      <c r="A61" s="5"/>
      <c r="B61" s="22" t="s">
        <v>58</v>
      </c>
      <c r="C61" s="5" t="s">
        <v>61</v>
      </c>
      <c r="D61" s="23">
        <v>0</v>
      </c>
    </row>
    <row r="62" spans="1:7" x14ac:dyDescent="0.25">
      <c r="A62" s="5"/>
      <c r="B62" s="22" t="s">
        <v>59</v>
      </c>
      <c r="C62" s="5" t="s">
        <v>61</v>
      </c>
      <c r="D62" s="23">
        <v>0</v>
      </c>
    </row>
    <row r="63" spans="1:7" x14ac:dyDescent="0.25">
      <c r="A63" s="5"/>
      <c r="B63" s="22" t="s">
        <v>60</v>
      </c>
      <c r="C63" s="5" t="s">
        <v>16</v>
      </c>
      <c r="D63" s="23">
        <v>0</v>
      </c>
    </row>
    <row r="64" spans="1:7" x14ac:dyDescent="0.25">
      <c r="A64" s="5">
        <v>23</v>
      </c>
      <c r="B64" s="120" t="s">
        <v>62</v>
      </c>
      <c r="C64" s="121"/>
      <c r="D64" s="122"/>
    </row>
    <row r="65" spans="1:4" x14ac:dyDescent="0.25">
      <c r="A65" s="5"/>
      <c r="B65" s="22" t="s">
        <v>63</v>
      </c>
      <c r="C65" s="5" t="s">
        <v>61</v>
      </c>
      <c r="D65" s="23">
        <v>1</v>
      </c>
    </row>
    <row r="66" spans="1:4" x14ac:dyDescent="0.25">
      <c r="A66" s="5"/>
      <c r="B66" s="22" t="s">
        <v>64</v>
      </c>
      <c r="C66" s="5" t="s">
        <v>61</v>
      </c>
      <c r="D66" s="23">
        <v>1</v>
      </c>
    </row>
    <row r="67" spans="1:4" x14ac:dyDescent="0.25">
      <c r="A67" s="5"/>
      <c r="B67" s="22" t="s">
        <v>65</v>
      </c>
      <c r="C67" s="5" t="s">
        <v>16</v>
      </c>
      <c r="D67" s="24">
        <v>21031</v>
      </c>
    </row>
  </sheetData>
  <mergeCells count="10">
    <mergeCell ref="B64:D64"/>
    <mergeCell ref="A9:D9"/>
    <mergeCell ref="A10:D10"/>
    <mergeCell ref="A28:D28"/>
    <mergeCell ref="A29:D29"/>
    <mergeCell ref="A1:D1"/>
    <mergeCell ref="A2:D2"/>
    <mergeCell ref="A3:D3"/>
    <mergeCell ref="A4:D4"/>
    <mergeCell ref="B59:D59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96"/>
  <sheetViews>
    <sheetView tabSelected="1" topLeftCell="A73" zoomScaleNormal="100" workbookViewId="0">
      <selection activeCell="B30" sqref="B30"/>
    </sheetView>
  </sheetViews>
  <sheetFormatPr defaultRowHeight="15" x14ac:dyDescent="0.25"/>
  <cols>
    <col min="1" max="1" width="9" customWidth="1"/>
    <col min="2" max="2" width="64.140625" customWidth="1"/>
    <col min="4" max="4" width="14.7109375" customWidth="1"/>
  </cols>
  <sheetData>
    <row r="1" spans="1:4" ht="15.75" x14ac:dyDescent="0.25">
      <c r="A1" s="145" t="s">
        <v>88</v>
      </c>
      <c r="B1" s="146"/>
      <c r="C1" s="146"/>
      <c r="D1" s="147"/>
    </row>
    <row r="2" spans="1:4" ht="15.75" x14ac:dyDescent="0.25">
      <c r="A2" s="148" t="s">
        <v>89</v>
      </c>
      <c r="B2" s="149"/>
      <c r="C2" s="149"/>
      <c r="D2" s="150"/>
    </row>
    <row r="3" spans="1:4" ht="16.5" thickBot="1" x14ac:dyDescent="0.3">
      <c r="A3" s="151" t="s">
        <v>90</v>
      </c>
      <c r="B3" s="152"/>
      <c r="C3" s="152"/>
      <c r="D3" s="153"/>
    </row>
    <row r="4" spans="1:4" ht="36" customHeight="1" x14ac:dyDescent="0.25">
      <c r="A4" s="154" t="s">
        <v>130</v>
      </c>
      <c r="B4" s="155"/>
      <c r="C4" s="155"/>
      <c r="D4" s="156"/>
    </row>
    <row r="5" spans="1:4" x14ac:dyDescent="0.25">
      <c r="A5" s="32">
        <v>3</v>
      </c>
      <c r="B5" s="33" t="s">
        <v>15</v>
      </c>
      <c r="C5" s="34" t="s">
        <v>16</v>
      </c>
      <c r="D5" s="35">
        <f t="shared" ref="D5" si="0">D6+D7</f>
        <v>-230934.43</v>
      </c>
    </row>
    <row r="6" spans="1:4" x14ac:dyDescent="0.25">
      <c r="A6" s="32" t="s">
        <v>70</v>
      </c>
      <c r="B6" s="36" t="s">
        <v>17</v>
      </c>
      <c r="C6" s="37"/>
      <c r="D6" s="38">
        <v>0</v>
      </c>
    </row>
    <row r="7" spans="1:4" ht="15.75" thickBot="1" x14ac:dyDescent="0.3">
      <c r="A7" s="39" t="s">
        <v>71</v>
      </c>
      <c r="B7" s="40" t="s">
        <v>18</v>
      </c>
      <c r="C7" s="41"/>
      <c r="D7" s="42">
        <v>-230934.43</v>
      </c>
    </row>
    <row r="8" spans="1:4" ht="15.75" thickBot="1" x14ac:dyDescent="0.3">
      <c r="A8" s="43" t="s">
        <v>91</v>
      </c>
      <c r="B8" s="44" t="s">
        <v>19</v>
      </c>
      <c r="C8" s="45" t="s">
        <v>16</v>
      </c>
      <c r="D8" s="46">
        <f t="shared" ref="D8" si="1">D9+D10+D11+D12+D13</f>
        <v>444252.60000000003</v>
      </c>
    </row>
    <row r="9" spans="1:4" x14ac:dyDescent="0.25">
      <c r="A9" s="47" t="s">
        <v>72</v>
      </c>
      <c r="B9" s="48" t="s">
        <v>20</v>
      </c>
      <c r="C9" s="49"/>
      <c r="D9" s="50">
        <v>264211.68</v>
      </c>
    </row>
    <row r="10" spans="1:4" x14ac:dyDescent="0.25">
      <c r="A10" s="32" t="s">
        <v>73</v>
      </c>
      <c r="B10" s="36" t="s">
        <v>21</v>
      </c>
      <c r="C10" s="37"/>
      <c r="D10" s="51">
        <v>100530</v>
      </c>
    </row>
    <row r="11" spans="1:4" x14ac:dyDescent="0.25">
      <c r="A11" s="32" t="s">
        <v>74</v>
      </c>
      <c r="B11" s="36" t="s">
        <v>22</v>
      </c>
      <c r="C11" s="37"/>
      <c r="D11" s="51">
        <v>72381.600000000006</v>
      </c>
    </row>
    <row r="12" spans="1:4" x14ac:dyDescent="0.25">
      <c r="A12" s="32" t="s">
        <v>75</v>
      </c>
      <c r="B12" s="36" t="s">
        <v>92</v>
      </c>
      <c r="C12" s="37"/>
      <c r="D12" s="51">
        <v>2975.08</v>
      </c>
    </row>
    <row r="13" spans="1:4" x14ac:dyDescent="0.25">
      <c r="A13" s="32" t="s">
        <v>76</v>
      </c>
      <c r="B13" s="36" t="s">
        <v>135</v>
      </c>
      <c r="C13" s="37"/>
      <c r="D13" s="51">
        <v>4154.24</v>
      </c>
    </row>
    <row r="14" spans="1:4" ht="15.75" thickBot="1" x14ac:dyDescent="0.3">
      <c r="A14" s="39"/>
      <c r="B14" s="40" t="s">
        <v>93</v>
      </c>
      <c r="C14" s="41"/>
      <c r="D14" s="52">
        <v>0</v>
      </c>
    </row>
    <row r="15" spans="1:4" ht="15.75" thickBot="1" x14ac:dyDescent="0.3">
      <c r="A15" s="53" t="s">
        <v>84</v>
      </c>
      <c r="B15" s="54" t="s">
        <v>23</v>
      </c>
      <c r="C15" s="55" t="s">
        <v>16</v>
      </c>
      <c r="D15" s="56">
        <f>D17+D19+D20+D21</f>
        <v>446613.34</v>
      </c>
    </row>
    <row r="16" spans="1:4" x14ac:dyDescent="0.25">
      <c r="A16" s="57"/>
      <c r="B16" s="110" t="s">
        <v>94</v>
      </c>
      <c r="C16" s="110"/>
      <c r="D16" s="58">
        <f t="shared" ref="D16" si="2">D15*100/D8</f>
        <v>100.53139587703031</v>
      </c>
    </row>
    <row r="17" spans="1:4" x14ac:dyDescent="0.25">
      <c r="A17" s="32" t="s">
        <v>77</v>
      </c>
      <c r="B17" s="36" t="s">
        <v>24</v>
      </c>
      <c r="C17" s="37"/>
      <c r="D17" s="51">
        <v>442833.34</v>
      </c>
    </row>
    <row r="18" spans="1:4" x14ac:dyDescent="0.25">
      <c r="A18" s="32" t="s">
        <v>78</v>
      </c>
      <c r="B18" s="36" t="s">
        <v>95</v>
      </c>
      <c r="C18" s="37"/>
      <c r="D18" s="51">
        <v>97530</v>
      </c>
    </row>
    <row r="19" spans="1:4" x14ac:dyDescent="0.25">
      <c r="A19" s="32" t="s">
        <v>79</v>
      </c>
      <c r="B19" s="36" t="s">
        <v>25</v>
      </c>
      <c r="C19" s="37"/>
      <c r="D19" s="51">
        <v>0</v>
      </c>
    </row>
    <row r="20" spans="1:4" x14ac:dyDescent="0.25">
      <c r="A20" s="32" t="s">
        <v>80</v>
      </c>
      <c r="B20" s="36" t="s">
        <v>26</v>
      </c>
      <c r="C20" s="37"/>
      <c r="D20" s="51">
        <v>0</v>
      </c>
    </row>
    <row r="21" spans="1:4" x14ac:dyDescent="0.25">
      <c r="A21" s="32" t="s">
        <v>81</v>
      </c>
      <c r="B21" s="36" t="s">
        <v>96</v>
      </c>
      <c r="C21" s="37"/>
      <c r="D21" s="59">
        <f>D22+D23</f>
        <v>3780</v>
      </c>
    </row>
    <row r="22" spans="1:4" x14ac:dyDescent="0.25">
      <c r="A22" s="32" t="s">
        <v>97</v>
      </c>
      <c r="B22" s="36" t="s">
        <v>98</v>
      </c>
      <c r="C22" s="37"/>
      <c r="D22" s="51">
        <f>5040*0.75</f>
        <v>3780</v>
      </c>
    </row>
    <row r="23" spans="1:4" x14ac:dyDescent="0.25">
      <c r="A23" s="32" t="s">
        <v>99</v>
      </c>
      <c r="B23" s="36" t="s">
        <v>100</v>
      </c>
      <c r="C23" s="37"/>
      <c r="D23" s="51">
        <v>0</v>
      </c>
    </row>
    <row r="24" spans="1:4" ht="15.75" thickBot="1" x14ac:dyDescent="0.3">
      <c r="A24" s="60" t="s">
        <v>101</v>
      </c>
      <c r="B24" s="61" t="s">
        <v>102</v>
      </c>
      <c r="C24" s="62"/>
      <c r="D24" s="63">
        <v>0</v>
      </c>
    </row>
    <row r="25" spans="1:4" x14ac:dyDescent="0.25">
      <c r="A25" s="47" t="s">
        <v>82</v>
      </c>
      <c r="B25" s="64" t="s">
        <v>29</v>
      </c>
      <c r="C25" s="65" t="s">
        <v>16</v>
      </c>
      <c r="D25" s="66">
        <f t="shared" ref="D25" si="3">D5+D15</f>
        <v>215678.91000000003</v>
      </c>
    </row>
    <row r="26" spans="1:4" ht="15.75" thickBot="1" x14ac:dyDescent="0.3">
      <c r="A26" s="67" t="s">
        <v>83</v>
      </c>
      <c r="B26" s="68" t="s">
        <v>30</v>
      </c>
      <c r="C26" s="69" t="s">
        <v>16</v>
      </c>
      <c r="D26" s="70">
        <f t="shared" ref="D26" si="4">D27+D28</f>
        <v>-202072.21000000002</v>
      </c>
    </row>
    <row r="27" spans="1:4" x14ac:dyDescent="0.25">
      <c r="A27" s="47" t="s">
        <v>103</v>
      </c>
      <c r="B27" s="48" t="s">
        <v>31</v>
      </c>
      <c r="C27" s="49"/>
      <c r="D27" s="71">
        <v>0</v>
      </c>
    </row>
    <row r="28" spans="1:4" x14ac:dyDescent="0.25">
      <c r="A28" s="32" t="s">
        <v>104</v>
      </c>
      <c r="B28" s="36" t="s">
        <v>32</v>
      </c>
      <c r="C28" s="37"/>
      <c r="D28" s="72">
        <f>D25-D71-D85</f>
        <v>-202072.21000000002</v>
      </c>
    </row>
    <row r="29" spans="1:4" ht="33.75" customHeight="1" x14ac:dyDescent="0.25">
      <c r="A29" s="157" t="s">
        <v>105</v>
      </c>
      <c r="B29" s="158"/>
      <c r="C29" s="158"/>
      <c r="D29" s="159"/>
    </row>
    <row r="30" spans="1:4" x14ac:dyDescent="0.25">
      <c r="A30" s="32">
        <v>10</v>
      </c>
      <c r="B30" s="33" t="s">
        <v>131</v>
      </c>
      <c r="C30" s="37" t="s">
        <v>16</v>
      </c>
      <c r="D30" s="38">
        <v>127069.8</v>
      </c>
    </row>
    <row r="31" spans="1:4" x14ac:dyDescent="0.25">
      <c r="A31" s="32"/>
      <c r="B31" s="33" t="s">
        <v>106</v>
      </c>
      <c r="C31" s="37"/>
      <c r="D31" s="73"/>
    </row>
    <row r="32" spans="1:4" x14ac:dyDescent="0.25">
      <c r="A32" s="32"/>
      <c r="B32" s="74" t="s">
        <v>107</v>
      </c>
      <c r="C32" s="37"/>
      <c r="D32" s="38">
        <v>0</v>
      </c>
    </row>
    <row r="33" spans="1:4" x14ac:dyDescent="0.25">
      <c r="A33" s="32"/>
      <c r="B33" s="74" t="s">
        <v>38</v>
      </c>
      <c r="C33" s="37"/>
      <c r="D33" s="73"/>
    </row>
    <row r="34" spans="1:4" x14ac:dyDescent="0.25">
      <c r="A34" s="32">
        <v>11</v>
      </c>
      <c r="B34" s="33" t="s">
        <v>39</v>
      </c>
      <c r="C34" s="37" t="s">
        <v>16</v>
      </c>
      <c r="D34" s="38">
        <v>48055.92</v>
      </c>
    </row>
    <row r="35" spans="1:4" x14ac:dyDescent="0.25">
      <c r="A35" s="32"/>
      <c r="B35" s="74" t="s">
        <v>40</v>
      </c>
      <c r="C35" s="37"/>
      <c r="D35" s="73"/>
    </row>
    <row r="36" spans="1:4" x14ac:dyDescent="0.25">
      <c r="A36" s="32">
        <v>12</v>
      </c>
      <c r="B36" s="33" t="s">
        <v>41</v>
      </c>
      <c r="C36" s="37" t="s">
        <v>16</v>
      </c>
      <c r="D36" s="38">
        <v>36405.599999999999</v>
      </c>
    </row>
    <row r="37" spans="1:4" x14ac:dyDescent="0.25">
      <c r="A37" s="32"/>
      <c r="B37" s="74" t="s">
        <v>42</v>
      </c>
      <c r="C37" s="37"/>
      <c r="D37" s="73"/>
    </row>
    <row r="38" spans="1:4" x14ac:dyDescent="0.25">
      <c r="A38" s="32">
        <v>13</v>
      </c>
      <c r="B38" s="75" t="s">
        <v>43</v>
      </c>
      <c r="C38" s="37" t="s">
        <v>16</v>
      </c>
      <c r="D38" s="38">
        <v>5831.28</v>
      </c>
    </row>
    <row r="39" spans="1:4" x14ac:dyDescent="0.25">
      <c r="A39" s="32"/>
      <c r="B39" s="36" t="s">
        <v>46</v>
      </c>
      <c r="C39" s="37"/>
      <c r="D39" s="73"/>
    </row>
    <row r="40" spans="1:4" x14ac:dyDescent="0.25">
      <c r="A40" s="32">
        <v>14</v>
      </c>
      <c r="B40" s="75" t="s">
        <v>47</v>
      </c>
      <c r="C40" s="37" t="s">
        <v>16</v>
      </c>
      <c r="D40" s="38">
        <v>7841.88</v>
      </c>
    </row>
    <row r="41" spans="1:4" x14ac:dyDescent="0.25">
      <c r="A41" s="32"/>
      <c r="B41" s="36" t="s">
        <v>42</v>
      </c>
      <c r="C41" s="37"/>
      <c r="D41" s="73"/>
    </row>
    <row r="42" spans="1:4" x14ac:dyDescent="0.25">
      <c r="A42" s="32"/>
      <c r="B42" s="76" t="s">
        <v>108</v>
      </c>
      <c r="C42" s="77" t="s">
        <v>16</v>
      </c>
      <c r="D42" s="38">
        <v>0</v>
      </c>
    </row>
    <row r="43" spans="1:4" x14ac:dyDescent="0.25">
      <c r="A43" s="32"/>
      <c r="B43" s="78" t="s">
        <v>109</v>
      </c>
      <c r="C43" s="77"/>
      <c r="D43" s="73"/>
    </row>
    <row r="44" spans="1:4" x14ac:dyDescent="0.25">
      <c r="A44" s="32">
        <v>16</v>
      </c>
      <c r="B44" s="33" t="s">
        <v>110</v>
      </c>
      <c r="C44" s="37" t="s">
        <v>16</v>
      </c>
      <c r="D44" s="38">
        <v>0</v>
      </c>
    </row>
    <row r="45" spans="1:4" x14ac:dyDescent="0.25">
      <c r="A45" s="32"/>
      <c r="B45" s="74" t="s">
        <v>38</v>
      </c>
      <c r="C45" s="37"/>
      <c r="D45" s="73"/>
    </row>
    <row r="46" spans="1:4" x14ac:dyDescent="0.25">
      <c r="A46" s="32">
        <v>17</v>
      </c>
      <c r="B46" s="79" t="s">
        <v>111</v>
      </c>
      <c r="C46" s="37" t="s">
        <v>16</v>
      </c>
      <c r="D46" s="38">
        <v>0</v>
      </c>
    </row>
    <row r="47" spans="1:4" x14ac:dyDescent="0.25">
      <c r="A47" s="32"/>
      <c r="B47" s="74" t="s">
        <v>38</v>
      </c>
      <c r="C47" s="37"/>
      <c r="D47" s="73"/>
    </row>
    <row r="48" spans="1:4" x14ac:dyDescent="0.25">
      <c r="A48" s="32">
        <v>18</v>
      </c>
      <c r="B48" s="75" t="s">
        <v>48</v>
      </c>
      <c r="C48" s="37" t="s">
        <v>16</v>
      </c>
      <c r="D48" s="38">
        <v>32169.599999999999</v>
      </c>
    </row>
    <row r="49" spans="1:4" x14ac:dyDescent="0.25">
      <c r="A49" s="32"/>
      <c r="B49" s="36" t="s">
        <v>38</v>
      </c>
      <c r="C49" s="37"/>
      <c r="D49" s="73"/>
    </row>
    <row r="50" spans="1:4" ht="25.5" x14ac:dyDescent="0.25">
      <c r="A50" s="32">
        <v>19</v>
      </c>
      <c r="B50" s="80" t="s">
        <v>112</v>
      </c>
      <c r="C50" s="30" t="s">
        <v>16</v>
      </c>
      <c r="D50" s="73">
        <v>1006.32</v>
      </c>
    </row>
    <row r="51" spans="1:4" x14ac:dyDescent="0.25">
      <c r="A51" s="32"/>
      <c r="B51" s="81" t="s">
        <v>38</v>
      </c>
      <c r="C51" s="30"/>
      <c r="D51" s="73"/>
    </row>
    <row r="52" spans="1:4" x14ac:dyDescent="0.25">
      <c r="A52" s="32">
        <v>20</v>
      </c>
      <c r="B52" s="75" t="s">
        <v>113</v>
      </c>
      <c r="C52" s="28" t="s">
        <v>16</v>
      </c>
      <c r="D52" s="38">
        <v>5831.28</v>
      </c>
    </row>
    <row r="53" spans="1:4" ht="15.75" thickBot="1" x14ac:dyDescent="0.3">
      <c r="A53" s="39"/>
      <c r="B53" s="82" t="s">
        <v>38</v>
      </c>
      <c r="C53" s="83"/>
      <c r="D53" s="42"/>
    </row>
    <row r="54" spans="1:4" ht="16.5" thickBot="1" x14ac:dyDescent="0.3">
      <c r="A54" s="84"/>
      <c r="B54" s="85" t="s">
        <v>114</v>
      </c>
      <c r="C54" s="86"/>
      <c r="D54" s="87">
        <f t="shared" ref="D54" si="5">D30+D34+D36+D38+D40+D42+D44+D46+D48+D50+D52</f>
        <v>264211.68000000005</v>
      </c>
    </row>
    <row r="55" spans="1:4" ht="38.25" customHeight="1" x14ac:dyDescent="0.25">
      <c r="A55" s="47"/>
      <c r="B55" s="135" t="s">
        <v>115</v>
      </c>
      <c r="C55" s="160"/>
      <c r="D55" s="161"/>
    </row>
    <row r="56" spans="1:4" x14ac:dyDescent="0.25">
      <c r="A56" s="32">
        <v>21</v>
      </c>
      <c r="B56" s="75" t="s">
        <v>49</v>
      </c>
      <c r="C56" s="37" t="s">
        <v>16</v>
      </c>
      <c r="D56" s="38">
        <v>72381.600000000006</v>
      </c>
    </row>
    <row r="57" spans="1:4" x14ac:dyDescent="0.25">
      <c r="A57" s="32"/>
      <c r="B57" s="36" t="s">
        <v>38</v>
      </c>
      <c r="C57" s="37"/>
      <c r="D57" s="73"/>
    </row>
    <row r="58" spans="1:4" x14ac:dyDescent="0.25">
      <c r="A58" s="32">
        <f>A56+1</f>
        <v>22</v>
      </c>
      <c r="B58" s="75" t="s">
        <v>50</v>
      </c>
      <c r="C58" s="37" t="s">
        <v>16</v>
      </c>
      <c r="D58" s="73">
        <v>0</v>
      </c>
    </row>
    <row r="59" spans="1:4" ht="15.75" thickBot="1" x14ac:dyDescent="0.3">
      <c r="A59" s="39"/>
      <c r="B59" s="40"/>
      <c r="C59" s="41"/>
      <c r="D59" s="88"/>
    </row>
    <row r="60" spans="1:4" ht="16.5" thickBot="1" x14ac:dyDescent="0.3">
      <c r="A60" s="109"/>
      <c r="B60" s="85" t="s">
        <v>116</v>
      </c>
      <c r="C60" s="86"/>
      <c r="D60" s="87">
        <f t="shared" ref="D60" si="6">D56+D58</f>
        <v>72381.600000000006</v>
      </c>
    </row>
    <row r="61" spans="1:4" ht="15.75" x14ac:dyDescent="0.25">
      <c r="A61" s="108"/>
      <c r="B61" s="135" t="s">
        <v>117</v>
      </c>
      <c r="C61" s="136"/>
      <c r="D61" s="137"/>
    </row>
    <row r="62" spans="1:4" x14ac:dyDescent="0.25">
      <c r="A62" s="32">
        <f>A58+1</f>
        <v>23</v>
      </c>
      <c r="B62" s="75" t="s">
        <v>51</v>
      </c>
      <c r="C62" s="37" t="s">
        <v>16</v>
      </c>
      <c r="D62" s="51">
        <v>2975.08</v>
      </c>
    </row>
    <row r="63" spans="1:4" x14ac:dyDescent="0.25">
      <c r="A63" s="32"/>
      <c r="B63" s="36" t="s">
        <v>38</v>
      </c>
      <c r="C63" s="37"/>
      <c r="D63" s="73"/>
    </row>
    <row r="64" spans="1:4" x14ac:dyDescent="0.25">
      <c r="A64" s="32">
        <f>A62+1</f>
        <v>24</v>
      </c>
      <c r="B64" s="75" t="s">
        <v>118</v>
      </c>
      <c r="C64" s="37" t="s">
        <v>16</v>
      </c>
      <c r="D64" s="38">
        <v>0</v>
      </c>
    </row>
    <row r="65" spans="1:4" x14ac:dyDescent="0.25">
      <c r="A65" s="32"/>
      <c r="B65" s="36" t="s">
        <v>38</v>
      </c>
      <c r="C65" s="37"/>
      <c r="D65" s="73"/>
    </row>
    <row r="66" spans="1:4" x14ac:dyDescent="0.25">
      <c r="A66" s="32">
        <f>A64+1</f>
        <v>25</v>
      </c>
      <c r="B66" s="75" t="s">
        <v>52</v>
      </c>
      <c r="C66" s="37" t="s">
        <v>16</v>
      </c>
      <c r="D66" s="51">
        <v>4154.24</v>
      </c>
    </row>
    <row r="67" spans="1:4" x14ac:dyDescent="0.25">
      <c r="A67" s="32"/>
      <c r="B67" s="36" t="s">
        <v>38</v>
      </c>
      <c r="C67" s="37"/>
      <c r="D67" s="73"/>
    </row>
    <row r="68" spans="1:4" x14ac:dyDescent="0.25">
      <c r="A68" s="32">
        <v>26</v>
      </c>
      <c r="B68" s="26" t="s">
        <v>119</v>
      </c>
      <c r="C68" s="37" t="s">
        <v>16</v>
      </c>
      <c r="D68" s="73">
        <v>0</v>
      </c>
    </row>
    <row r="69" spans="1:4" ht="15.75" thickBot="1" x14ac:dyDescent="0.3">
      <c r="A69" s="39"/>
      <c r="B69" s="40" t="s">
        <v>38</v>
      </c>
      <c r="C69" s="41"/>
      <c r="D69" s="88"/>
    </row>
    <row r="70" spans="1:4" ht="15.75" x14ac:dyDescent="0.25">
      <c r="A70" s="106"/>
      <c r="B70" s="107" t="s">
        <v>120</v>
      </c>
      <c r="C70" s="89"/>
      <c r="D70" s="90">
        <f t="shared" ref="D70" si="7">D62+D64+D66+D68</f>
        <v>7129.32</v>
      </c>
    </row>
    <row r="71" spans="1:4" ht="16.5" thickBot="1" x14ac:dyDescent="0.3">
      <c r="A71" s="102"/>
      <c r="B71" s="103" t="s">
        <v>121</v>
      </c>
      <c r="C71" s="91"/>
      <c r="D71" s="92">
        <f t="shared" ref="D71" si="8">D54+D60+D70</f>
        <v>343722.60000000003</v>
      </c>
    </row>
    <row r="72" spans="1:4" ht="15.75" x14ac:dyDescent="0.25">
      <c r="A72" s="98"/>
      <c r="B72" s="138" t="s">
        <v>132</v>
      </c>
      <c r="C72" s="139"/>
      <c r="D72" s="140"/>
    </row>
    <row r="73" spans="1:4" x14ac:dyDescent="0.25">
      <c r="A73" s="93"/>
      <c r="B73" s="99" t="s">
        <v>85</v>
      </c>
      <c r="C73" s="29" t="s">
        <v>16</v>
      </c>
      <c r="D73" s="94">
        <v>1407.85</v>
      </c>
    </row>
    <row r="74" spans="1:4" x14ac:dyDescent="0.25">
      <c r="A74" s="93"/>
      <c r="B74" s="100" t="s">
        <v>85</v>
      </c>
      <c r="C74" s="29" t="s">
        <v>16</v>
      </c>
      <c r="D74" s="95">
        <v>1407.85</v>
      </c>
    </row>
    <row r="75" spans="1:4" x14ac:dyDescent="0.25">
      <c r="A75" s="93"/>
      <c r="B75" s="99" t="s">
        <v>86</v>
      </c>
      <c r="C75" s="29" t="s">
        <v>16</v>
      </c>
      <c r="D75" s="94">
        <v>1055.8900000000001</v>
      </c>
    </row>
    <row r="76" spans="1:4" x14ac:dyDescent="0.25">
      <c r="A76" s="93"/>
      <c r="B76" s="99" t="s">
        <v>86</v>
      </c>
      <c r="C76" s="29" t="s">
        <v>16</v>
      </c>
      <c r="D76" s="94">
        <v>1024.83</v>
      </c>
    </row>
    <row r="77" spans="1:4" x14ac:dyDescent="0.25">
      <c r="A77" s="93"/>
      <c r="B77" s="99" t="s">
        <v>87</v>
      </c>
      <c r="C77" s="29" t="s">
        <v>16</v>
      </c>
      <c r="D77" s="94">
        <v>6000</v>
      </c>
    </row>
    <row r="78" spans="1:4" x14ac:dyDescent="0.25">
      <c r="A78" s="93"/>
      <c r="B78" s="99" t="s">
        <v>122</v>
      </c>
      <c r="C78" s="29" t="s">
        <v>16</v>
      </c>
      <c r="D78" s="94">
        <v>8612.3700000000008</v>
      </c>
    </row>
    <row r="79" spans="1:4" x14ac:dyDescent="0.25">
      <c r="A79" s="93"/>
      <c r="B79" s="99" t="s">
        <v>133</v>
      </c>
      <c r="C79" s="29" t="s">
        <v>16</v>
      </c>
      <c r="D79" s="94">
        <v>2230.38</v>
      </c>
    </row>
    <row r="80" spans="1:4" x14ac:dyDescent="0.25">
      <c r="A80" s="93"/>
      <c r="B80" s="99" t="s">
        <v>123</v>
      </c>
      <c r="C80" s="29" t="s">
        <v>16</v>
      </c>
      <c r="D80" s="94">
        <v>16542.13</v>
      </c>
    </row>
    <row r="81" spans="1:4" x14ac:dyDescent="0.25">
      <c r="A81" s="93"/>
      <c r="B81" s="99" t="s">
        <v>134</v>
      </c>
      <c r="C81" s="29" t="s">
        <v>16</v>
      </c>
      <c r="D81" s="94">
        <v>4004.93</v>
      </c>
    </row>
    <row r="82" spans="1:4" x14ac:dyDescent="0.25">
      <c r="A82" s="93"/>
      <c r="B82" s="99" t="s">
        <v>124</v>
      </c>
      <c r="C82" s="29" t="s">
        <v>16</v>
      </c>
      <c r="D82" s="94">
        <v>12392.59</v>
      </c>
    </row>
    <row r="83" spans="1:4" x14ac:dyDescent="0.25">
      <c r="A83" s="93"/>
      <c r="B83" s="27" t="s">
        <v>125</v>
      </c>
      <c r="C83" s="29" t="s">
        <v>16</v>
      </c>
      <c r="D83" s="94">
        <v>6793.7</v>
      </c>
    </row>
    <row r="84" spans="1:4" x14ac:dyDescent="0.25">
      <c r="A84" s="93"/>
      <c r="B84" s="27" t="s">
        <v>126</v>
      </c>
      <c r="C84" s="29" t="s">
        <v>16</v>
      </c>
      <c r="D84" s="73">
        <v>12556</v>
      </c>
    </row>
    <row r="85" spans="1:4" ht="15.75" x14ac:dyDescent="0.25">
      <c r="A85" s="104"/>
      <c r="B85" s="101" t="s">
        <v>127</v>
      </c>
      <c r="C85" s="31"/>
      <c r="D85" s="105">
        <f>SUM(D73:D84)</f>
        <v>74028.52</v>
      </c>
    </row>
    <row r="86" spans="1:4" x14ac:dyDescent="0.25">
      <c r="A86" s="47"/>
      <c r="B86" s="141" t="s">
        <v>56</v>
      </c>
      <c r="C86" s="141"/>
      <c r="D86" s="142"/>
    </row>
    <row r="87" spans="1:4" x14ac:dyDescent="0.25">
      <c r="A87" s="32"/>
      <c r="B87" s="36" t="s">
        <v>57</v>
      </c>
      <c r="C87" s="37" t="s">
        <v>61</v>
      </c>
      <c r="D87" s="96">
        <v>0</v>
      </c>
    </row>
    <row r="88" spans="1:4" x14ac:dyDescent="0.25">
      <c r="A88" s="32"/>
      <c r="B88" s="36" t="s">
        <v>58</v>
      </c>
      <c r="C88" s="37" t="s">
        <v>61</v>
      </c>
      <c r="D88" s="96">
        <v>0</v>
      </c>
    </row>
    <row r="89" spans="1:4" x14ac:dyDescent="0.25">
      <c r="A89" s="32"/>
      <c r="B89" s="36" t="s">
        <v>59</v>
      </c>
      <c r="C89" s="37" t="s">
        <v>61</v>
      </c>
      <c r="D89" s="96">
        <v>0</v>
      </c>
    </row>
    <row r="90" spans="1:4" x14ac:dyDescent="0.25">
      <c r="A90" s="32"/>
      <c r="B90" s="36" t="s">
        <v>60</v>
      </c>
      <c r="C90" s="37" t="s">
        <v>16</v>
      </c>
      <c r="D90" s="96">
        <v>0</v>
      </c>
    </row>
    <row r="91" spans="1:4" x14ac:dyDescent="0.25">
      <c r="A91" s="32"/>
      <c r="B91" s="143" t="s">
        <v>62</v>
      </c>
      <c r="C91" s="143"/>
      <c r="D91" s="144"/>
    </row>
    <row r="92" spans="1:4" x14ac:dyDescent="0.25">
      <c r="A92" s="32"/>
      <c r="B92" s="36" t="s">
        <v>63</v>
      </c>
      <c r="C92" s="37" t="s">
        <v>61</v>
      </c>
      <c r="D92" s="96">
        <v>9</v>
      </c>
    </row>
    <row r="93" spans="1:4" x14ac:dyDescent="0.25">
      <c r="A93" s="32"/>
      <c r="B93" s="36" t="s">
        <v>64</v>
      </c>
      <c r="C93" s="37" t="s">
        <v>61</v>
      </c>
      <c r="D93" s="96">
        <v>1</v>
      </c>
    </row>
    <row r="94" spans="1:4" ht="15.75" thickBot="1" x14ac:dyDescent="0.3">
      <c r="A94" s="60"/>
      <c r="B94" s="61" t="s">
        <v>65</v>
      </c>
      <c r="C94" s="62" t="s">
        <v>16</v>
      </c>
      <c r="D94" s="97">
        <v>0</v>
      </c>
    </row>
    <row r="96" spans="1:4" x14ac:dyDescent="0.25">
      <c r="B96" s="111" t="s">
        <v>128</v>
      </c>
      <c r="D96" t="s">
        <v>129</v>
      </c>
    </row>
  </sheetData>
  <mergeCells count="10">
    <mergeCell ref="B61:D61"/>
    <mergeCell ref="B72:D72"/>
    <mergeCell ref="B86:D86"/>
    <mergeCell ref="B91:D91"/>
    <mergeCell ref="A1:D1"/>
    <mergeCell ref="A2:D2"/>
    <mergeCell ref="A3:D3"/>
    <mergeCell ref="A4:D4"/>
    <mergeCell ref="A29:D29"/>
    <mergeCell ref="B55:D55"/>
  </mergeCells>
  <pageMargins left="0.31496062992125984" right="0.31496062992125984" top="0.35433070866141736" bottom="0.15748031496062992" header="0.31496062992125984" footer="0.31496062992125984"/>
  <pageSetup paperSize="9" fitToHeight="0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Культуры 2б отчет  2020г</vt:lpstr>
      <vt:lpstr>Культуры,2 ОТЧЕТ 2022г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2023-03-01T09:26:53Z</cp:lastPrinted>
  <dcterms:created xsi:type="dcterms:W3CDTF">2021-04-01T12:47:02Z</dcterms:created>
  <dcterms:modified xsi:type="dcterms:W3CDTF">2023-03-01T09:26:55Z</dcterms:modified>
</cp:coreProperties>
</file>