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100" firstSheet="2" activeTab="2"/>
  </bookViews>
  <sheets>
    <sheet name=" 2020г Культуры2в" sheetId="1" r:id="rId1"/>
    <sheet name="Культуры,2впроект отчета 2021" sheetId="2" r:id="rId2"/>
    <sheet name="Кулютуры,2В ОТЧЕТ 2022г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6" l="1"/>
  <c r="D70" i="6"/>
  <c r="D60" i="6"/>
  <c r="A58" i="6"/>
  <c r="A62" i="6" s="1"/>
  <c r="A64" i="6" s="1"/>
  <c r="A66" i="6" s="1"/>
  <c r="D54" i="6"/>
  <c r="D22" i="6"/>
  <c r="D21" i="6"/>
  <c r="D15" i="6" s="1"/>
  <c r="D8" i="6"/>
  <c r="D5" i="6"/>
  <c r="D71" i="6" l="1"/>
  <c r="D16" i="6"/>
  <c r="D25" i="6"/>
  <c r="D28" i="6" s="1"/>
  <c r="D26" i="6" s="1"/>
  <c r="D16" i="2" l="1"/>
  <c r="D55" i="2"/>
  <c r="D54" i="2" l="1"/>
  <c r="D21" i="2" l="1"/>
  <c r="D30" i="2" s="1"/>
  <c r="D27" i="2" l="1"/>
  <c r="D74" i="2" s="1"/>
  <c r="D29" i="1" l="1"/>
  <c r="J26" i="1"/>
  <c r="D27" i="1" l="1"/>
  <c r="D15" i="1"/>
  <c r="D20" i="1"/>
  <c r="D19" i="1"/>
  <c r="D17" i="1" s="1"/>
  <c r="D13" i="1"/>
  <c r="D26" i="1" l="1"/>
  <c r="D56" i="1"/>
  <c r="D62" i="1"/>
</calcChain>
</file>

<file path=xl/sharedStrings.xml><?xml version="1.0" encoding="utf-8"?>
<sst xmlns="http://schemas.openxmlformats.org/spreadsheetml/2006/main" count="389" uniqueCount="162">
  <si>
    <t>ОБЩЕСТВО С ОГРАНИЧЕННОЙ ОТВЕТСТВЕННОСТЬЮ</t>
  </si>
  <si>
    <t>"УК "Сити дом"</t>
  </si>
  <si>
    <t xml:space="preserve">                Отчет об исполнении договора управления  за 2020год. </t>
  </si>
  <si>
    <t>№</t>
  </si>
  <si>
    <t>Наименование параметра</t>
  </si>
  <si>
    <t>Ед.изм.</t>
  </si>
  <si>
    <t>Значение</t>
  </si>
  <si>
    <t>п/п</t>
  </si>
  <si>
    <t>Дата отчетного периода</t>
  </si>
  <si>
    <t>-</t>
  </si>
  <si>
    <t>01.01.2020 г.</t>
  </si>
  <si>
    <t>Дата конца отчетного периода</t>
  </si>
  <si>
    <t>31.12.2020 г.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</si>
  <si>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</si>
  <si>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</si>
  <si>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</si>
  <si>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</si>
  <si>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</si>
  <si>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</si>
  <si>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</si>
  <si>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</si>
  <si>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</si>
  <si>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</si>
  <si>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</si>
  <si>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</si>
  <si>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</si>
  <si>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</si>
  <si>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</si>
  <si>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</si>
  <si>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</si>
  <si>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</si>
  <si>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</si>
  <si>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</si>
  <si>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Выполненные работы (оказанные услуги) по содержанию общего имущества и текущему ремонту</t>
  </si>
  <si>
    <t>в отчетном периоде:</t>
  </si>
  <si>
    <t xml:space="preserve">Содержание конструктивных элеменов зданий и обслуживание 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</si>
  <si>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</si>
  <si>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</si>
  <si>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</si>
  <si>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</si>
  <si>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</si>
  <si>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</si>
  <si>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</si>
  <si>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</si>
  <si>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Исполнитель:  ООО "Дезцентр Пермь"</t>
  </si>
  <si>
    <t>ИНН:  5904055845</t>
  </si>
  <si>
    <t>ежемесячно</t>
  </si>
  <si>
    <t>Обслуживание дымоходов и вентиляционных шахт</t>
  </si>
  <si>
    <t xml:space="preserve">Обслуживание общедомовых приборов учета </t>
  </si>
  <si>
    <t>Услуги по управлению по ст. Содержание жилья</t>
  </si>
  <si>
    <t>Услуги по управлению по ст. Текущий ремонт</t>
  </si>
  <si>
    <t xml:space="preserve">ХВС в целях содержания общего имущества дома </t>
  </si>
  <si>
    <t>Водоотведение в целях содержания  общего имущества дома</t>
  </si>
  <si>
    <t>ТЕКУЩИЙ РЕМОНТ, всего</t>
  </si>
  <si>
    <t>руб</t>
  </si>
  <si>
    <t xml:space="preserve">Механизированная уборка  территории  от снега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</si>
  <si>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</si>
  <si>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</si>
  <si>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</si>
  <si>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</si>
  <si>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</si>
  <si>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</si>
  <si>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</si>
  <si>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</si>
  <si>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</si>
  <si>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</si>
  <si>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Окраска входных металлических дверей</t>
  </si>
  <si>
    <t>Подготовка к отопительному сезону</t>
  </si>
  <si>
    <t>Смена антенного усилителя</t>
  </si>
  <si>
    <t>ИТОГО</t>
  </si>
  <si>
    <t xml:space="preserve">Уборка снега с  территории механизированным способом </t>
  </si>
  <si>
    <t xml:space="preserve">Уборка  снега с территории механизированным способом </t>
  </si>
  <si>
    <t>Очистка кровли от снега</t>
  </si>
  <si>
    <t>Замена монометров и термометра в тепловом узле дома</t>
  </si>
  <si>
    <t>3.1.</t>
  </si>
  <si>
    <t>3.2.</t>
  </si>
  <si>
    <t>4.1.</t>
  </si>
  <si>
    <t>4.2.</t>
  </si>
  <si>
    <t>4.3.</t>
  </si>
  <si>
    <t>5.</t>
  </si>
  <si>
    <t>5.1.</t>
  </si>
  <si>
    <t>5.2.</t>
  </si>
  <si>
    <t>5.3.</t>
  </si>
  <si>
    <t>5.4.</t>
  </si>
  <si>
    <t>5.5.</t>
  </si>
  <si>
    <t>6.</t>
  </si>
  <si>
    <t>7.</t>
  </si>
  <si>
    <t>7.1.</t>
  </si>
  <si>
    <t>15.1.</t>
  </si>
  <si>
    <t>15.4.</t>
  </si>
  <si>
    <t>15.2.</t>
  </si>
  <si>
    <t>15.3.</t>
  </si>
  <si>
    <t>15.5.</t>
  </si>
  <si>
    <t>15.6.</t>
  </si>
  <si>
    <t>ИТОГО ТЕКУЩИЙ РЕМОНТ</t>
  </si>
  <si>
    <t>ул. Культуры,2в</t>
  </si>
  <si>
    <t xml:space="preserve">                Отчет об исполнении договора управления  за 2021год. На 27.12.2021</t>
  </si>
  <si>
    <t>Замена доводчика</t>
  </si>
  <si>
    <t>Замена ламп накаливания  в МОП</t>
  </si>
  <si>
    <t>Ремонт кровли, утепление фановой трубы</t>
  </si>
  <si>
    <t>Ремонт металических желобов</t>
  </si>
  <si>
    <t>15.7.</t>
  </si>
  <si>
    <t>15.8.</t>
  </si>
  <si>
    <t>4.4.</t>
  </si>
  <si>
    <t xml:space="preserve">    -    за комунальные ресурсы на ОДН </t>
  </si>
  <si>
    <t>ТЕКУЩИЙ РЕМОН, всего</t>
  </si>
  <si>
    <t>16.</t>
  </si>
  <si>
    <t>17.</t>
  </si>
  <si>
    <t>18.</t>
  </si>
  <si>
    <t>ИТОГО ЗАДОЛЖЕННОСТЬ ПЕРЕД ООО УК "Сити Дом"</t>
  </si>
  <si>
    <t>3.</t>
  </si>
  <si>
    <t>1.</t>
  </si>
  <si>
    <t>2.</t>
  </si>
  <si>
    <t>Исполнитель:  ООО "Дезцентр Пермь"ИНН:  5904055845</t>
  </si>
  <si>
    <t>ООО"УК "Сити дом"</t>
  </si>
  <si>
    <t xml:space="preserve">                Отчет об исполнении договора управления  за 2022год</t>
  </si>
  <si>
    <t>ул. Культуры ,2в</t>
  </si>
  <si>
    <t>4.</t>
  </si>
  <si>
    <t xml:space="preserve">    -    за услуги ХВС на ОДН</t>
  </si>
  <si>
    <t>4.5.</t>
  </si>
  <si>
    <t xml:space="preserve">    -    за электроэнергию на ОДН</t>
  </si>
  <si>
    <t>% сбора платы</t>
  </si>
  <si>
    <t xml:space="preserve">          в т.ч. по статье текущий ремонт</t>
  </si>
  <si>
    <t xml:space="preserve">    -    денежных средств от использования общего имущества в.т.ч.</t>
  </si>
  <si>
    <t>5.5.1.</t>
  </si>
  <si>
    <t xml:space="preserve">     -  ПАО " Ростелеком" (дог. № 0501/25/202-14 от 23.07.2017г)</t>
  </si>
  <si>
    <t>5.5.2.</t>
  </si>
  <si>
    <t xml:space="preserve">     - </t>
  </si>
  <si>
    <t>5.6.</t>
  </si>
  <si>
    <t xml:space="preserve">    -    прочие поступления </t>
  </si>
  <si>
    <t>8.</t>
  </si>
  <si>
    <t>9.</t>
  </si>
  <si>
    <t>Выполненные работы (оказанные услуги) по обслуживанию  содержанию общего имущества в отчетном периоде:</t>
  </si>
  <si>
    <r>
      <t xml:space="preserve">внутридомового инженерного оборудования, </t>
    </r>
    <r>
      <rPr>
        <sz val="10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</si>
  <si>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0"/>
        <rFont val="Times New Roman"/>
        <family val="1"/>
        <charset val="204"/>
      </rPr>
      <t xml:space="preserve"> аварийное обслуживание.   </t>
    </r>
  </si>
  <si>
    <t>Содержание газового оборудования (ТО ВДГО)</t>
  </si>
  <si>
    <t>1 раз в год</t>
  </si>
  <si>
    <t>Комплексное содержание лифтового хозяйства</t>
  </si>
  <si>
    <t>Обслуживание системы дымоудаления и пожаротушения</t>
  </si>
  <si>
    <t>Сбор, передача в специализированные организации и обезвреживание  ртутьсодержащих ламп</t>
  </si>
  <si>
    <t>Содержание мест накопления ТКО ( содержание контейнерной площадки)</t>
  </si>
  <si>
    <t>Итого по обслуживанию и содержанию ОИ МКД</t>
  </si>
  <si>
    <t>Выполнение услуг по управлению Общим имуществом МКД в отчетном периоде:</t>
  </si>
  <si>
    <t>Итого по услуге управление ОИ МКД</t>
  </si>
  <si>
    <t>Выполнение услуг по коммунальным ресурсам на СОИ ИО МКД</t>
  </si>
  <si>
    <t>ГВС в целях содержания  общего имущества дома</t>
  </si>
  <si>
    <t>Электроэнергия на содержание общего имущества дома</t>
  </si>
  <si>
    <t>Итого по коммунальным ресурсам на СОИ ОИ МКД</t>
  </si>
  <si>
    <t>Всего по содержанию:</t>
  </si>
  <si>
    <t>Замена лежанки ХВС в подвале дома</t>
  </si>
  <si>
    <t>Устройство покрытия резиновой крошкой крылец входной группы дома</t>
  </si>
  <si>
    <t>Метрологическая поверка приборов учета  отопления</t>
  </si>
  <si>
    <t>Работы по поверке приборов учета</t>
  </si>
  <si>
    <t>Итого по услуге текущий ремонт</t>
  </si>
  <si>
    <t>Ул. Культуры,2в</t>
  </si>
  <si>
    <t>Общая информация о выполняемых работах (оказываемых услугах) по содержанию и текущему ремонту общего имущества</t>
  </si>
  <si>
    <t xml:space="preserve">    -    за услуги водоотведения на ОДН</t>
  </si>
  <si>
    <t xml:space="preserve">Содержание конструктивных элементов зданий и обслуживание </t>
  </si>
  <si>
    <t>ТЕКУЩИЙ РЕМОНТ</t>
  </si>
  <si>
    <t>Сантехнические работы</t>
  </si>
  <si>
    <t xml:space="preserve">Директор </t>
  </si>
  <si>
    <t>Г.В. Звездакова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</si>
</sst>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14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08">
    <xf numFmtId="0" fontId="0" fillId="0" borderId="0" xfId="0"/>
    <xf numFmtId="0" fontId="4" fillId="0" borderId="6" xfId="1" applyFont="1" applyBorder="1" applyAlignment="1">
      <alignment horizontal="center"/>
    </xf>
    <xf numFmtId="4" fontId="4" fillId="0" borderId="6" xfId="1" applyNumberFormat="1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4" fontId="4" fillId="0" borderId="7" xfId="1" applyNumberFormat="1" applyFont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8" xfId="1" applyFont="1" applyFill="1" applyBorder="1"/>
    <xf numFmtId="4" fontId="4" fillId="0" borderId="8" xfId="1" applyNumberFormat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center"/>
    </xf>
    <xf numFmtId="4" fontId="5" fillId="0" borderId="8" xfId="1" applyNumberFormat="1" applyFont="1" applyFill="1" applyBorder="1" applyAlignment="1">
      <alignment horizontal="center"/>
    </xf>
    <xf numFmtId="0" fontId="5" fillId="0" borderId="8" xfId="1" applyFont="1" applyFill="1" applyBorder="1"/>
    <xf numFmtId="0" fontId="4" fillId="0" borderId="8" xfId="1" applyFont="1" applyFill="1" applyBorder="1" applyAlignment="1">
      <alignment horizontal="left"/>
    </xf>
    <xf numFmtId="4" fontId="4" fillId="3" borderId="8" xfId="1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5" fillId="2" borderId="8" xfId="1" applyFont="1" applyFill="1" applyBorder="1"/>
    <xf numFmtId="4" fontId="5" fillId="2" borderId="8" xfId="1" applyNumberFormat="1" applyFont="1" applyFill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4" fontId="7" fillId="0" borderId="8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4" fontId="7" fillId="0" borderId="8" xfId="2" applyNumberFormat="1" applyFont="1" applyFill="1" applyBorder="1" applyAlignment="1">
      <alignment vertical="center" wrapText="1"/>
    </xf>
    <xf numFmtId="0" fontId="7" fillId="0" borderId="4" xfId="2" applyFont="1" applyBorder="1" applyAlignment="1">
      <alignment vertical="center"/>
    </xf>
    <xf numFmtId="4" fontId="7" fillId="0" borderId="7" xfId="2" applyNumberFormat="1" applyFont="1" applyBorder="1" applyAlignment="1">
      <alignment horizontal="center" vertical="center"/>
    </xf>
    <xf numFmtId="0" fontId="4" fillId="0" borderId="14" xfId="1" applyFont="1" applyFill="1" applyBorder="1"/>
    <xf numFmtId="3" fontId="4" fillId="0" borderId="8" xfId="1" applyNumberFormat="1" applyFont="1" applyFill="1" applyBorder="1" applyAlignment="1">
      <alignment horizontal="center"/>
    </xf>
    <xf numFmtId="4" fontId="4" fillId="4" borderId="8" xfId="1" applyNumberFormat="1" applyFont="1" applyFill="1" applyBorder="1" applyAlignment="1">
      <alignment horizontal="center"/>
    </xf>
    <xf numFmtId="0" fontId="4" fillId="0" borderId="6" xfId="1" applyFont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4" fontId="4" fillId="0" borderId="7" xfId="1" applyNumberFormat="1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vertical="center" wrapText="1"/>
    </xf>
    <xf numFmtId="4" fontId="4" fillId="0" borderId="8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5" fillId="0" borderId="8" xfId="1" applyFont="1" applyFill="1" applyBorder="1" applyAlignment="1">
      <alignment vertical="center" wrapText="1"/>
    </xf>
    <xf numFmtId="4" fontId="5" fillId="0" borderId="8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vertical="center" wrapText="1"/>
    </xf>
    <xf numFmtId="4" fontId="5" fillId="2" borderId="8" xfId="1" applyNumberFormat="1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" fontId="4" fillId="0" borderId="8" xfId="1" applyNumberFormat="1" applyFont="1" applyFill="1" applyBorder="1" applyAlignment="1">
      <alignment horizontal="center" vertical="center" wrapText="1"/>
    </xf>
    <xf numFmtId="0" fontId="4" fillId="0" borderId="8" xfId="2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 wrapText="1"/>
    </xf>
    <xf numFmtId="4" fontId="4" fillId="0" borderId="8" xfId="2" applyNumberFormat="1" applyFont="1" applyBorder="1" applyAlignment="1">
      <alignment horizontal="center" vertical="center" wrapText="1"/>
    </xf>
    <xf numFmtId="4" fontId="4" fillId="0" borderId="8" xfId="2" applyNumberFormat="1" applyFont="1" applyFill="1" applyBorder="1" applyAlignment="1">
      <alignment vertical="center" wrapText="1"/>
    </xf>
    <xf numFmtId="0" fontId="5" fillId="0" borderId="8" xfId="2" applyFont="1" applyBorder="1" applyAlignment="1">
      <alignment vertical="center" wrapText="1"/>
    </xf>
    <xf numFmtId="4" fontId="5" fillId="0" borderId="8" xfId="2" applyNumberFormat="1" applyFont="1" applyBorder="1" applyAlignment="1">
      <alignment horizontal="center" vertical="center" wrapText="1"/>
    </xf>
    <xf numFmtId="4" fontId="4" fillId="3" borderId="8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14" fontId="4" fillId="0" borderId="8" xfId="1" applyNumberFormat="1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18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 wrapText="1"/>
    </xf>
    <xf numFmtId="0" fontId="7" fillId="0" borderId="8" xfId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vertical="center" wrapText="1"/>
    </xf>
    <xf numFmtId="0" fontId="7" fillId="0" borderId="26" xfId="1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vertical="center" wrapText="1"/>
    </xf>
    <xf numFmtId="0" fontId="10" fillId="0" borderId="29" xfId="1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3" borderId="19" xfId="1" applyNumberFormat="1" applyFont="1" applyFill="1" applyBorder="1" applyAlignment="1">
      <alignment horizontal="center" vertical="center" wrapText="1"/>
    </xf>
    <xf numFmtId="4" fontId="4" fillId="3" borderId="27" xfId="1" applyNumberFormat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vertical="center" wrapText="1"/>
    </xf>
    <xf numFmtId="0" fontId="10" fillId="0" borderId="32" xfId="1" applyFont="1" applyFill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4" fontId="10" fillId="0" borderId="17" xfId="1" applyNumberFormat="1" applyFont="1" applyFill="1" applyBorder="1" applyAlignment="1">
      <alignment horizontal="center" vertical="center" wrapText="1"/>
    </xf>
    <xf numFmtId="2" fontId="7" fillId="3" borderId="19" xfId="0" applyNumberFormat="1" applyFont="1" applyFill="1" applyBorder="1" applyAlignment="1">
      <alignment horizontal="center" vertical="center" wrapText="1"/>
    </xf>
    <xf numFmtId="4" fontId="7" fillId="3" borderId="19" xfId="1" applyNumberFormat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vertical="center" wrapText="1"/>
    </xf>
    <xf numFmtId="0" fontId="7" fillId="0" borderId="21" xfId="1" applyFont="1" applyFill="1" applyBorder="1" applyAlignment="1">
      <alignment horizontal="center" vertical="center" wrapText="1"/>
    </xf>
    <xf numFmtId="4" fontId="7" fillId="3" borderId="22" xfId="1" applyNumberFormat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vertical="center" wrapText="1"/>
    </xf>
    <xf numFmtId="0" fontId="10" fillId="0" borderId="7" xfId="1" applyFont="1" applyFill="1" applyBorder="1" applyAlignment="1">
      <alignment horizontal="center" vertical="center" wrapText="1"/>
    </xf>
    <xf numFmtId="4" fontId="10" fillId="0" borderId="24" xfId="1" applyNumberFormat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vertical="center" wrapText="1"/>
    </xf>
    <xf numFmtId="0" fontId="10" fillId="0" borderId="21" xfId="1" applyFont="1" applyFill="1" applyBorder="1" applyAlignment="1">
      <alignment horizontal="center" vertical="center" wrapText="1"/>
    </xf>
    <xf numFmtId="4" fontId="10" fillId="0" borderId="22" xfId="1" applyNumberFormat="1" applyFont="1" applyFill="1" applyBorder="1" applyAlignment="1">
      <alignment horizontal="center" vertical="center" wrapText="1"/>
    </xf>
    <xf numFmtId="4" fontId="7" fillId="0" borderId="24" xfId="1" applyNumberFormat="1" applyFont="1" applyFill="1" applyBorder="1" applyAlignment="1">
      <alignment horizontal="center" vertical="center" wrapText="1"/>
    </xf>
    <xf numFmtId="4" fontId="7" fillId="0" borderId="19" xfId="1" applyNumberFormat="1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vertical="center" wrapText="1"/>
    </xf>
    <xf numFmtId="0" fontId="10" fillId="3" borderId="8" xfId="1" applyFont="1" applyFill="1" applyBorder="1" applyAlignment="1">
      <alignment horizontal="left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10" fillId="0" borderId="8" xfId="1" applyFont="1" applyBorder="1" applyAlignment="1">
      <alignment vertical="center" wrapText="1"/>
    </xf>
    <xf numFmtId="0" fontId="10" fillId="3" borderId="8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vertical="center" wrapText="1"/>
    </xf>
    <xf numFmtId="0" fontId="4" fillId="0" borderId="26" xfId="1" applyFont="1" applyFill="1" applyBorder="1" applyAlignment="1">
      <alignment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vertical="center" wrapText="1"/>
    </xf>
    <xf numFmtId="0" fontId="2" fillId="0" borderId="29" xfId="1" applyFont="1" applyFill="1" applyBorder="1" applyAlignment="1">
      <alignment horizontal="center" vertical="center" wrapText="1"/>
    </xf>
    <xf numFmtId="4" fontId="2" fillId="0" borderId="30" xfId="1" applyNumberFormat="1" applyFont="1" applyFill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4" fontId="2" fillId="0" borderId="17" xfId="1" applyNumberFormat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3" borderId="19" xfId="0" applyNumberFormat="1" applyFont="1" applyFill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 wrapText="1"/>
    </xf>
    <xf numFmtId="3" fontId="7" fillId="0" borderId="19" xfId="1" applyNumberFormat="1" applyFont="1" applyFill="1" applyBorder="1" applyAlignment="1">
      <alignment horizontal="center" vertical="center" wrapText="1"/>
    </xf>
    <xf numFmtId="3" fontId="7" fillId="3" borderId="22" xfId="1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2" fillId="0" borderId="29" xfId="0" applyFont="1" applyFill="1" applyBorder="1" applyAlignment="1">
      <alignment vertical="center"/>
    </xf>
    <xf numFmtId="0" fontId="0" fillId="0" borderId="0" xfId="0"/>
    <xf numFmtId="0" fontId="2" fillId="0" borderId="3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5" fillId="0" borderId="9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5" fillId="0" borderId="13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workbookViewId="0">
      <selection activeCell="L20" sqref="L20"/>
    </sheetView>
  </sheetViews>
  <sheetFormatPr defaultRowHeight="15" x14ac:dyDescent="0.25"/>
  <cols>
    <col min="1" max="1" width="10.42578125" customWidth="1"/>
    <col min="2" max="2" width="68.140625" customWidth="1"/>
    <col min="3" max="3" width="11.28515625" customWidth="1"/>
    <col min="4" max="4" width="17.85546875" customWidth="1"/>
  </cols>
  <sheetData>
    <row r="1" spans="1:4" ht="15.75" x14ac:dyDescent="0.25">
      <c r="A1" s="150" t="s">
        <v>0</v>
      </c>
      <c r="B1" s="150"/>
      <c r="C1" s="150"/>
      <c r="D1" s="150"/>
    </row>
    <row r="2" spans="1:4" ht="15.75" x14ac:dyDescent="0.25">
      <c r="A2" s="151" t="s">
        <v>1</v>
      </c>
      <c r="B2" s="151"/>
      <c r="C2" s="151"/>
      <c r="D2" s="151"/>
    </row>
    <row r="3" spans="1:4" ht="15.75" x14ac:dyDescent="0.25">
      <c r="A3" s="152" t="s">
        <v>2</v>
      </c>
      <c r="B3" s="153"/>
      <c r="C3" s="153"/>
      <c r="D3" s="154"/>
    </row>
    <row r="4" spans="1:4" ht="15.75" x14ac:dyDescent="0.25">
      <c r="A4" s="155" t="s">
        <v>154</v>
      </c>
      <c r="B4" s="156"/>
      <c r="C4" s="156"/>
      <c r="D4" s="157"/>
    </row>
    <row r="5" spans="1:4" x14ac:dyDescent="0.25">
      <c r="A5" s="1" t="s">
        <v>3</v>
      </c>
      <c r="B5" s="1" t="s">
        <v>4</v>
      </c>
      <c r="C5" s="1" t="s">
        <v>5</v>
      </c>
      <c r="D5" s="2" t="s">
        <v>6</v>
      </c>
    </row>
    <row r="6" spans="1:4" x14ac:dyDescent="0.25">
      <c r="A6" s="3" t="s">
        <v>7</v>
      </c>
      <c r="B6" s="3"/>
      <c r="C6" s="3"/>
      <c r="D6" s="4"/>
    </row>
    <row r="7" spans="1:4" x14ac:dyDescent="0.25">
      <c r="A7" s="5">
        <v>1</v>
      </c>
      <c r="B7" s="6" t="s">
        <v>8</v>
      </c>
      <c r="C7" s="5" t="s">
        <v>9</v>
      </c>
      <c r="D7" s="7" t="s">
        <v>10</v>
      </c>
    </row>
    <row r="8" spans="1:4" x14ac:dyDescent="0.25">
      <c r="A8" s="5">
        <v>2</v>
      </c>
      <c r="B8" s="6" t="s">
        <v>11</v>
      </c>
      <c r="C8" s="5" t="s">
        <v>9</v>
      </c>
      <c r="D8" s="7" t="s">
        <v>12</v>
      </c>
    </row>
    <row r="9" spans="1:4" x14ac:dyDescent="0.25">
      <c r="A9" s="158" t="s">
        <v>13</v>
      </c>
      <c r="B9" s="159"/>
      <c r="C9" s="159"/>
      <c r="D9" s="160"/>
    </row>
    <row r="10" spans="1:4" x14ac:dyDescent="0.25">
      <c r="A10" s="147" t="s">
        <v>14</v>
      </c>
      <c r="B10" s="148"/>
      <c r="C10" s="148"/>
      <c r="D10" s="149"/>
    </row>
    <row r="11" spans="1:4" x14ac:dyDescent="0.25">
      <c r="A11" s="158" t="s">
        <v>13</v>
      </c>
      <c r="B11" s="159"/>
      <c r="C11" s="159"/>
      <c r="D11" s="160"/>
    </row>
    <row r="12" spans="1:4" x14ac:dyDescent="0.25">
      <c r="A12" s="147" t="s">
        <v>14</v>
      </c>
      <c r="B12" s="148"/>
      <c r="C12" s="148"/>
      <c r="D12" s="149"/>
    </row>
    <row r="13" spans="1:4" x14ac:dyDescent="0.25">
      <c r="A13" s="5">
        <v>3</v>
      </c>
      <c r="B13" s="8" t="s">
        <v>15</v>
      </c>
      <c r="C13" s="9" t="s">
        <v>16</v>
      </c>
      <c r="D13" s="10">
        <f>D14-D15</f>
        <v>-31473.520000000004</v>
      </c>
    </row>
    <row r="14" spans="1:4" x14ac:dyDescent="0.25">
      <c r="A14" s="5">
        <v>4</v>
      </c>
      <c r="B14" s="6" t="s">
        <v>17</v>
      </c>
      <c r="C14" s="5"/>
      <c r="D14" s="7">
        <v>0</v>
      </c>
    </row>
    <row r="15" spans="1:4" x14ac:dyDescent="0.25">
      <c r="A15" s="5">
        <v>5</v>
      </c>
      <c r="B15" s="6" t="s">
        <v>18</v>
      </c>
      <c r="C15" s="5"/>
      <c r="D15" s="7">
        <f>22469.15+14764.37-5760</f>
        <v>31473.520000000004</v>
      </c>
    </row>
    <row r="16" spans="1:4" x14ac:dyDescent="0.25">
      <c r="A16" s="5">
        <v>6</v>
      </c>
      <c r="B16" s="11" t="s">
        <v>19</v>
      </c>
      <c r="C16" s="9" t="s">
        <v>16</v>
      </c>
      <c r="D16" s="10">
        <v>386304.52</v>
      </c>
    </row>
    <row r="17" spans="1:10" x14ac:dyDescent="0.25">
      <c r="A17" s="5">
        <v>7</v>
      </c>
      <c r="B17" s="6" t="s">
        <v>20</v>
      </c>
      <c r="C17" s="5"/>
      <c r="D17" s="7">
        <f>D16-D18-D19</f>
        <v>323498.46000000002</v>
      </c>
    </row>
    <row r="18" spans="1:10" x14ac:dyDescent="0.25">
      <c r="A18" s="5">
        <v>8</v>
      </c>
      <c r="B18" s="6" t="s">
        <v>21</v>
      </c>
      <c r="C18" s="5"/>
      <c r="D18" s="7">
        <v>16891.18</v>
      </c>
    </row>
    <row r="19" spans="1:10" x14ac:dyDescent="0.25">
      <c r="A19" s="5">
        <v>9</v>
      </c>
      <c r="B19" s="6" t="s">
        <v>22</v>
      </c>
      <c r="C19" s="5"/>
      <c r="D19" s="7">
        <f>3707.62+42207.26</f>
        <v>45914.880000000005</v>
      </c>
    </row>
    <row r="20" spans="1:10" x14ac:dyDescent="0.25">
      <c r="A20" s="5">
        <v>10</v>
      </c>
      <c r="B20" s="11" t="s">
        <v>23</v>
      </c>
      <c r="C20" s="9" t="s">
        <v>16</v>
      </c>
      <c r="D20" s="10">
        <f>D21+D24</f>
        <v>347205.99</v>
      </c>
    </row>
    <row r="21" spans="1:10" x14ac:dyDescent="0.25">
      <c r="A21" s="5">
        <v>11</v>
      </c>
      <c r="B21" s="6" t="s">
        <v>24</v>
      </c>
      <c r="C21" s="5"/>
      <c r="D21" s="7">
        <v>344325.99</v>
      </c>
    </row>
    <row r="22" spans="1:10" x14ac:dyDescent="0.25">
      <c r="A22" s="5">
        <v>12</v>
      </c>
      <c r="B22" s="6" t="s">
        <v>25</v>
      </c>
      <c r="C22" s="5"/>
      <c r="D22" s="7">
        <v>0</v>
      </c>
    </row>
    <row r="23" spans="1:10" x14ac:dyDescent="0.25">
      <c r="A23" s="5">
        <v>13</v>
      </c>
      <c r="B23" s="6" t="s">
        <v>26</v>
      </c>
      <c r="C23" s="5"/>
      <c r="D23" s="7">
        <v>0</v>
      </c>
    </row>
    <row r="24" spans="1:10" x14ac:dyDescent="0.25">
      <c r="A24" s="5">
        <v>14</v>
      </c>
      <c r="B24" s="6" t="s">
        <v>27</v>
      </c>
      <c r="C24" s="5"/>
      <c r="D24" s="7">
        <v>2880</v>
      </c>
    </row>
    <row r="25" spans="1:10" x14ac:dyDescent="0.25">
      <c r="A25" s="5">
        <v>15</v>
      </c>
      <c r="B25" s="6" t="s">
        <v>28</v>
      </c>
      <c r="C25" s="5"/>
      <c r="D25" s="7"/>
    </row>
    <row r="26" spans="1:10" x14ac:dyDescent="0.25">
      <c r="A26" s="5">
        <v>16</v>
      </c>
      <c r="B26" s="11" t="s">
        <v>29</v>
      </c>
      <c r="C26" s="9" t="s">
        <v>16</v>
      </c>
      <c r="D26" s="10">
        <f>D20+D13</f>
        <v>315732.46999999997</v>
      </c>
      <c r="J26">
        <f>14764.37-7449.43</f>
        <v>7314.9400000000005</v>
      </c>
    </row>
    <row r="27" spans="1:10" x14ac:dyDescent="0.25">
      <c r="A27" s="5">
        <v>17</v>
      </c>
      <c r="B27" s="11" t="s">
        <v>30</v>
      </c>
      <c r="C27" s="9" t="s">
        <v>16</v>
      </c>
      <c r="D27" s="10">
        <f>D28-D29</f>
        <v>-71762.62</v>
      </c>
    </row>
    <row r="28" spans="1:10" x14ac:dyDescent="0.25">
      <c r="A28" s="5">
        <v>18</v>
      </c>
      <c r="B28" s="6" t="s">
        <v>31</v>
      </c>
      <c r="C28" s="5"/>
      <c r="D28" s="7">
        <v>0</v>
      </c>
    </row>
    <row r="29" spans="1:10" x14ac:dyDescent="0.25">
      <c r="A29" s="5">
        <v>19</v>
      </c>
      <c r="B29" s="6" t="s">
        <v>32</v>
      </c>
      <c r="C29" s="5"/>
      <c r="D29" s="7">
        <f>64447.68+7314.94</f>
        <v>71762.62</v>
      </c>
    </row>
    <row r="30" spans="1:10" x14ac:dyDescent="0.25">
      <c r="A30" s="164" t="s">
        <v>33</v>
      </c>
      <c r="B30" s="165"/>
      <c r="C30" s="165"/>
      <c r="D30" s="166"/>
    </row>
    <row r="31" spans="1:10" x14ac:dyDescent="0.25">
      <c r="A31" s="167" t="s">
        <v>34</v>
      </c>
      <c r="B31" s="168"/>
      <c r="C31" s="168"/>
      <c r="D31" s="169"/>
    </row>
    <row r="32" spans="1:10" x14ac:dyDescent="0.25">
      <c r="A32" s="5">
        <v>1</v>
      </c>
      <c r="B32" s="8" t="s">
        <v>35</v>
      </c>
      <c r="C32" s="5" t="s">
        <v>16</v>
      </c>
      <c r="D32" s="7">
        <v>153556.79</v>
      </c>
    </row>
    <row r="33" spans="1:4" x14ac:dyDescent="0.25">
      <c r="A33" s="5"/>
      <c r="B33" s="8" t="s">
        <v>36</v>
      </c>
      <c r="C33" s="5"/>
      <c r="D33" s="7"/>
    </row>
    <row r="34" spans="1:4" x14ac:dyDescent="0.25">
      <c r="A34" s="5"/>
      <c r="B34" s="12" t="s">
        <v>37</v>
      </c>
      <c r="C34" s="5"/>
      <c r="D34" s="13">
        <v>12103.2</v>
      </c>
    </row>
    <row r="35" spans="1:4" x14ac:dyDescent="0.25">
      <c r="A35" s="5"/>
      <c r="B35" s="12" t="s">
        <v>38</v>
      </c>
      <c r="C35" s="5"/>
      <c r="D35" s="7"/>
    </row>
    <row r="36" spans="1:4" x14ac:dyDescent="0.25">
      <c r="A36" s="5">
        <v>2</v>
      </c>
      <c r="B36" s="8" t="s">
        <v>39</v>
      </c>
      <c r="C36" s="5" t="s">
        <v>16</v>
      </c>
      <c r="D36" s="7">
        <v>50140.13</v>
      </c>
    </row>
    <row r="37" spans="1:4" x14ac:dyDescent="0.25">
      <c r="A37" s="5"/>
      <c r="B37" s="12" t="s">
        <v>40</v>
      </c>
      <c r="C37" s="5"/>
      <c r="D37" s="7"/>
    </row>
    <row r="38" spans="1:4" x14ac:dyDescent="0.25">
      <c r="A38" s="5">
        <v>3</v>
      </c>
      <c r="B38" s="8" t="s">
        <v>41</v>
      </c>
      <c r="C38" s="5" t="s">
        <v>16</v>
      </c>
      <c r="D38" s="7">
        <v>38671.480000000003</v>
      </c>
    </row>
    <row r="39" spans="1:4" x14ac:dyDescent="0.25">
      <c r="A39" s="5"/>
      <c r="B39" s="12" t="s">
        <v>42</v>
      </c>
      <c r="C39" s="5"/>
      <c r="D39" s="7"/>
    </row>
    <row r="40" spans="1:4" x14ac:dyDescent="0.25">
      <c r="A40" s="5">
        <v>4</v>
      </c>
      <c r="B40" s="11" t="s">
        <v>43</v>
      </c>
      <c r="C40" s="5" t="s">
        <v>16</v>
      </c>
      <c r="D40" s="7">
        <v>6160.85</v>
      </c>
    </row>
    <row r="41" spans="1:4" x14ac:dyDescent="0.25">
      <c r="A41" s="5"/>
      <c r="B41" s="6" t="s">
        <v>44</v>
      </c>
      <c r="C41" s="5"/>
      <c r="D41" s="7"/>
    </row>
    <row r="42" spans="1:4" x14ac:dyDescent="0.25">
      <c r="A42" s="5"/>
      <c r="B42" s="6" t="s">
        <v>45</v>
      </c>
      <c r="C42" s="5"/>
      <c r="D42" s="7"/>
    </row>
    <row r="43" spans="1:4" x14ac:dyDescent="0.25">
      <c r="A43" s="5"/>
      <c r="B43" s="6" t="s">
        <v>46</v>
      </c>
      <c r="C43" s="5"/>
      <c r="D43" s="7"/>
    </row>
    <row r="44" spans="1:4" x14ac:dyDescent="0.25">
      <c r="A44" s="5">
        <v>5</v>
      </c>
      <c r="B44" s="11" t="s">
        <v>47</v>
      </c>
      <c r="C44" s="5" t="s">
        <v>16</v>
      </c>
      <c r="D44" s="7">
        <v>8271.99</v>
      </c>
    </row>
    <row r="45" spans="1:4" x14ac:dyDescent="0.25">
      <c r="A45" s="5"/>
      <c r="B45" s="6" t="s">
        <v>42</v>
      </c>
      <c r="C45" s="5"/>
      <c r="D45" s="7"/>
    </row>
    <row r="46" spans="1:4" x14ac:dyDescent="0.25">
      <c r="A46" s="5">
        <v>9</v>
      </c>
      <c r="B46" s="11" t="s">
        <v>48</v>
      </c>
      <c r="C46" s="5" t="s">
        <v>16</v>
      </c>
      <c r="D46" s="7">
        <v>33849.370000000003</v>
      </c>
    </row>
    <row r="47" spans="1:4" x14ac:dyDescent="0.25">
      <c r="A47" s="5"/>
      <c r="B47" s="6" t="s">
        <v>38</v>
      </c>
      <c r="C47" s="5"/>
      <c r="D47" s="7"/>
    </row>
    <row r="48" spans="1:4" x14ac:dyDescent="0.25">
      <c r="A48" s="5">
        <v>10</v>
      </c>
      <c r="B48" s="11" t="s">
        <v>49</v>
      </c>
      <c r="C48" s="5" t="s">
        <v>16</v>
      </c>
      <c r="D48" s="7">
        <v>42207.26</v>
      </c>
    </row>
    <row r="49" spans="1:4" x14ac:dyDescent="0.25">
      <c r="A49" s="5"/>
      <c r="B49" s="6" t="s">
        <v>38</v>
      </c>
      <c r="C49" s="5"/>
      <c r="D49" s="7"/>
    </row>
    <row r="50" spans="1:4" x14ac:dyDescent="0.25">
      <c r="A50" s="5">
        <v>11</v>
      </c>
      <c r="B50" s="11" t="s">
        <v>50</v>
      </c>
      <c r="C50" s="5" t="s">
        <v>16</v>
      </c>
      <c r="D50" s="7">
        <v>3707.62</v>
      </c>
    </row>
    <row r="51" spans="1:4" x14ac:dyDescent="0.25">
      <c r="A51" s="5"/>
      <c r="B51" s="6"/>
      <c r="C51" s="5"/>
      <c r="D51" s="7"/>
    </row>
    <row r="52" spans="1:4" x14ac:dyDescent="0.25">
      <c r="A52" s="5">
        <v>12</v>
      </c>
      <c r="B52" s="11" t="s">
        <v>51</v>
      </c>
      <c r="C52" s="5" t="s">
        <v>16</v>
      </c>
      <c r="D52" s="7">
        <v>2815.69</v>
      </c>
    </row>
    <row r="53" spans="1:4" x14ac:dyDescent="0.25">
      <c r="A53" s="5"/>
      <c r="B53" s="6" t="s">
        <v>38</v>
      </c>
      <c r="C53" s="5"/>
      <c r="D53" s="7"/>
    </row>
    <row r="54" spans="1:4" x14ac:dyDescent="0.25">
      <c r="A54" s="5">
        <v>14</v>
      </c>
      <c r="B54" s="11" t="s">
        <v>52</v>
      </c>
      <c r="C54" s="5" t="s">
        <v>16</v>
      </c>
      <c r="D54" s="7">
        <v>3926.46</v>
      </c>
    </row>
    <row r="55" spans="1:4" x14ac:dyDescent="0.25">
      <c r="A55" s="5"/>
      <c r="B55" s="11"/>
      <c r="C55" s="5"/>
      <c r="D55" s="7"/>
    </row>
    <row r="56" spans="1:4" x14ac:dyDescent="0.25">
      <c r="A56" s="5"/>
      <c r="B56" s="6" t="s">
        <v>69</v>
      </c>
      <c r="C56" s="5"/>
      <c r="D56" s="7">
        <f>D32+D34+D36+D38+D40+D44+D46+D48+D50+D52+D54</f>
        <v>355410.84000000008</v>
      </c>
    </row>
    <row r="57" spans="1:4" x14ac:dyDescent="0.25">
      <c r="A57" s="14">
        <v>15</v>
      </c>
      <c r="B57" s="15" t="s">
        <v>53</v>
      </c>
      <c r="C57" s="14" t="s">
        <v>16</v>
      </c>
      <c r="D57" s="16">
        <v>9099.4</v>
      </c>
    </row>
    <row r="58" spans="1:4" x14ac:dyDescent="0.25">
      <c r="A58" s="17">
        <v>1</v>
      </c>
      <c r="B58" s="21" t="s">
        <v>55</v>
      </c>
      <c r="C58" s="19" t="s">
        <v>54</v>
      </c>
      <c r="D58" s="20">
        <v>980</v>
      </c>
    </row>
    <row r="59" spans="1:4" x14ac:dyDescent="0.25">
      <c r="A59" s="17">
        <v>2</v>
      </c>
      <c r="B59" s="21" t="s">
        <v>66</v>
      </c>
      <c r="C59" s="19" t="s">
        <v>16</v>
      </c>
      <c r="D59" s="20">
        <v>1039.81</v>
      </c>
    </row>
    <row r="60" spans="1:4" x14ac:dyDescent="0.25">
      <c r="A60" s="17">
        <v>3</v>
      </c>
      <c r="B60" s="18" t="s">
        <v>67</v>
      </c>
      <c r="C60" s="19" t="s">
        <v>16</v>
      </c>
      <c r="D60" s="20">
        <v>2079.46</v>
      </c>
    </row>
    <row r="61" spans="1:4" x14ac:dyDescent="0.25">
      <c r="A61" s="17">
        <v>4</v>
      </c>
      <c r="B61" s="22" t="s">
        <v>68</v>
      </c>
      <c r="C61" s="19" t="s">
        <v>16</v>
      </c>
      <c r="D61" s="20">
        <v>5000.13</v>
      </c>
    </row>
    <row r="62" spans="1:4" x14ac:dyDescent="0.25">
      <c r="A62" s="17"/>
      <c r="B62" s="23"/>
      <c r="C62" s="19"/>
      <c r="D62" s="24">
        <f>SUM(D58:D61)</f>
        <v>9099.4000000000015</v>
      </c>
    </row>
    <row r="63" spans="1:4" x14ac:dyDescent="0.25">
      <c r="A63" s="5">
        <v>16</v>
      </c>
      <c r="B63" s="161" t="s">
        <v>56</v>
      </c>
      <c r="C63" s="162"/>
      <c r="D63" s="163"/>
    </row>
    <row r="64" spans="1:4" x14ac:dyDescent="0.25">
      <c r="A64" s="5"/>
      <c r="B64" s="25" t="s">
        <v>57</v>
      </c>
      <c r="C64" s="5" t="s">
        <v>16</v>
      </c>
      <c r="D64" s="7">
        <v>0</v>
      </c>
    </row>
    <row r="65" spans="1:4" x14ac:dyDescent="0.25">
      <c r="A65" s="5"/>
      <c r="B65" s="25" t="s">
        <v>58</v>
      </c>
      <c r="C65" s="5" t="s">
        <v>16</v>
      </c>
      <c r="D65" s="7">
        <v>0</v>
      </c>
    </row>
    <row r="66" spans="1:4" x14ac:dyDescent="0.25">
      <c r="A66" s="5"/>
      <c r="B66" s="25" t="s">
        <v>59</v>
      </c>
      <c r="C66" s="5" t="s">
        <v>16</v>
      </c>
      <c r="D66" s="7">
        <v>0</v>
      </c>
    </row>
    <row r="67" spans="1:4" x14ac:dyDescent="0.25">
      <c r="A67" s="5"/>
      <c r="B67" s="25" t="s">
        <v>60</v>
      </c>
      <c r="C67" s="5" t="s">
        <v>16</v>
      </c>
      <c r="D67" s="7">
        <v>0</v>
      </c>
    </row>
    <row r="68" spans="1:4" x14ac:dyDescent="0.25">
      <c r="A68" s="5">
        <v>17</v>
      </c>
      <c r="B68" s="161" t="s">
        <v>62</v>
      </c>
      <c r="C68" s="162"/>
      <c r="D68" s="163"/>
    </row>
    <row r="69" spans="1:4" x14ac:dyDescent="0.25">
      <c r="A69" s="5"/>
      <c r="B69" s="25" t="s">
        <v>63</v>
      </c>
      <c r="C69" s="5" t="s">
        <v>61</v>
      </c>
      <c r="D69" s="26">
        <v>1</v>
      </c>
    </row>
    <row r="70" spans="1:4" x14ac:dyDescent="0.25">
      <c r="A70" s="5"/>
      <c r="B70" s="25" t="s">
        <v>64</v>
      </c>
      <c r="C70" s="5" t="s">
        <v>61</v>
      </c>
      <c r="D70" s="26">
        <v>1</v>
      </c>
    </row>
    <row r="71" spans="1:4" x14ac:dyDescent="0.25">
      <c r="A71" s="5"/>
      <c r="B71" s="25" t="s">
        <v>65</v>
      </c>
      <c r="C71" s="5" t="s">
        <v>16</v>
      </c>
      <c r="D71" s="27">
        <v>0</v>
      </c>
    </row>
  </sheetData>
  <mergeCells count="12">
    <mergeCell ref="B68:D68"/>
    <mergeCell ref="A11:D11"/>
    <mergeCell ref="A12:D12"/>
    <mergeCell ref="A30:D30"/>
    <mergeCell ref="A31:D31"/>
    <mergeCell ref="B63:D63"/>
    <mergeCell ref="A10:D10"/>
    <mergeCell ref="A1:D1"/>
    <mergeCell ref="A2:D2"/>
    <mergeCell ref="A3:D3"/>
    <mergeCell ref="A4:D4"/>
    <mergeCell ref="A9:D9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Normal="100" workbookViewId="0">
      <selection sqref="A1:D74"/>
    </sheetView>
  </sheetViews>
  <sheetFormatPr defaultRowHeight="15" x14ac:dyDescent="0.25"/>
  <cols>
    <col min="1" max="1" width="6.42578125" customWidth="1"/>
    <col min="2" max="2" width="68.28515625" customWidth="1"/>
    <col min="3" max="3" width="10.28515625" customWidth="1"/>
    <col min="4" max="4" width="16" customWidth="1"/>
    <col min="6" max="6" width="11" customWidth="1"/>
    <col min="9" max="9" width="10" bestFit="1" customWidth="1"/>
  </cols>
  <sheetData>
    <row r="1" spans="1:4" ht="15.75" x14ac:dyDescent="0.25">
      <c r="A1" s="171" t="s">
        <v>0</v>
      </c>
      <c r="B1" s="171"/>
      <c r="C1" s="171"/>
      <c r="D1" s="171"/>
    </row>
    <row r="2" spans="1:4" ht="15.75" x14ac:dyDescent="0.25">
      <c r="A2" s="172" t="s">
        <v>1</v>
      </c>
      <c r="B2" s="172"/>
      <c r="C2" s="172"/>
      <c r="D2" s="172"/>
    </row>
    <row r="3" spans="1:4" ht="15.75" x14ac:dyDescent="0.25">
      <c r="A3" s="173" t="s">
        <v>96</v>
      </c>
      <c r="B3" s="174"/>
      <c r="C3" s="174"/>
      <c r="D3" s="175"/>
    </row>
    <row r="4" spans="1:4" ht="15.75" x14ac:dyDescent="0.25">
      <c r="A4" s="176" t="s">
        <v>95</v>
      </c>
      <c r="B4" s="177"/>
      <c r="C4" s="177"/>
      <c r="D4" s="178"/>
    </row>
    <row r="5" spans="1:4" x14ac:dyDescent="0.25">
      <c r="A5" s="28" t="s">
        <v>3</v>
      </c>
      <c r="B5" s="28" t="s">
        <v>4</v>
      </c>
      <c r="C5" s="28" t="s">
        <v>5</v>
      </c>
      <c r="D5" s="29" t="s">
        <v>6</v>
      </c>
    </row>
    <row r="6" spans="1:4" x14ac:dyDescent="0.25">
      <c r="A6" s="30" t="s">
        <v>7</v>
      </c>
      <c r="B6" s="30"/>
      <c r="C6" s="30"/>
      <c r="D6" s="31"/>
    </row>
    <row r="7" spans="1:4" x14ac:dyDescent="0.25">
      <c r="A7" s="32" t="s">
        <v>111</v>
      </c>
      <c r="B7" s="33" t="s">
        <v>8</v>
      </c>
      <c r="C7" s="32" t="s">
        <v>9</v>
      </c>
      <c r="D7" s="34">
        <v>44197</v>
      </c>
    </row>
    <row r="8" spans="1:4" x14ac:dyDescent="0.25">
      <c r="A8" s="32" t="s">
        <v>112</v>
      </c>
      <c r="B8" s="33" t="s">
        <v>11</v>
      </c>
      <c r="C8" s="32" t="s">
        <v>9</v>
      </c>
      <c r="D8" s="58">
        <v>44557</v>
      </c>
    </row>
    <row r="9" spans="1:4" x14ac:dyDescent="0.25">
      <c r="A9" s="179" t="s">
        <v>13</v>
      </c>
      <c r="B9" s="180"/>
      <c r="C9" s="180"/>
      <c r="D9" s="181"/>
    </row>
    <row r="10" spans="1:4" x14ac:dyDescent="0.25">
      <c r="A10" s="182" t="s">
        <v>14</v>
      </c>
      <c r="B10" s="183"/>
      <c r="C10" s="183"/>
      <c r="D10" s="184"/>
    </row>
    <row r="11" spans="1:4" x14ac:dyDescent="0.25">
      <c r="A11" s="179" t="s">
        <v>13</v>
      </c>
      <c r="B11" s="180"/>
      <c r="C11" s="180"/>
      <c r="D11" s="181"/>
    </row>
    <row r="12" spans="1:4" x14ac:dyDescent="0.25">
      <c r="A12" s="182" t="s">
        <v>14</v>
      </c>
      <c r="B12" s="183"/>
      <c r="C12" s="183"/>
      <c r="D12" s="184"/>
    </row>
    <row r="13" spans="1:4" ht="23.25" customHeight="1" x14ac:dyDescent="0.25">
      <c r="A13" s="32" t="s">
        <v>110</v>
      </c>
      <c r="B13" s="35" t="s">
        <v>15</v>
      </c>
      <c r="C13" s="36" t="s">
        <v>16</v>
      </c>
      <c r="D13" s="37">
        <v>-77513.539999999994</v>
      </c>
    </row>
    <row r="14" spans="1:4" x14ac:dyDescent="0.25">
      <c r="A14" s="48" t="s">
        <v>74</v>
      </c>
      <c r="B14" s="33" t="s">
        <v>17</v>
      </c>
      <c r="C14" s="32"/>
      <c r="D14" s="38">
        <v>0</v>
      </c>
    </row>
    <row r="15" spans="1:4" x14ac:dyDescent="0.25">
      <c r="A15" s="32" t="s">
        <v>75</v>
      </c>
      <c r="B15" s="33" t="s">
        <v>18</v>
      </c>
      <c r="C15" s="32"/>
      <c r="D15" s="38">
        <v>-71762.62</v>
      </c>
    </row>
    <row r="16" spans="1:4" ht="30" customHeight="1" x14ac:dyDescent="0.25">
      <c r="A16" s="32">
        <v>4</v>
      </c>
      <c r="B16" s="39" t="s">
        <v>19</v>
      </c>
      <c r="C16" s="36" t="s">
        <v>16</v>
      </c>
      <c r="D16" s="37">
        <f>D17+D18+D19+D20</f>
        <v>344049.24</v>
      </c>
    </row>
    <row r="17" spans="1:6" x14ac:dyDescent="0.25">
      <c r="A17" s="32" t="s">
        <v>76</v>
      </c>
      <c r="B17" s="33" t="s">
        <v>20</v>
      </c>
      <c r="C17" s="32"/>
      <c r="D17" s="38">
        <v>276325.44</v>
      </c>
    </row>
    <row r="18" spans="1:6" x14ac:dyDescent="0.25">
      <c r="A18" s="32" t="s">
        <v>77</v>
      </c>
      <c r="B18" s="33" t="s">
        <v>21</v>
      </c>
      <c r="C18" s="32"/>
      <c r="D18" s="38">
        <v>17727.04</v>
      </c>
    </row>
    <row r="19" spans="1:6" x14ac:dyDescent="0.25">
      <c r="A19" s="32" t="s">
        <v>78</v>
      </c>
      <c r="B19" s="33" t="s">
        <v>22</v>
      </c>
      <c r="C19" s="32"/>
      <c r="D19" s="38">
        <v>43109</v>
      </c>
    </row>
    <row r="20" spans="1:6" x14ac:dyDescent="0.25">
      <c r="A20" s="32" t="s">
        <v>103</v>
      </c>
      <c r="B20" s="33" t="s">
        <v>104</v>
      </c>
      <c r="C20" s="32"/>
      <c r="D20" s="38">
        <v>6887.76</v>
      </c>
    </row>
    <row r="21" spans="1:6" ht="21.75" customHeight="1" x14ac:dyDescent="0.25">
      <c r="A21" s="32" t="s">
        <v>79</v>
      </c>
      <c r="B21" s="39" t="s">
        <v>23</v>
      </c>
      <c r="C21" s="36" t="s">
        <v>16</v>
      </c>
      <c r="D21" s="37">
        <f>D22+D23+D24+D25+D26</f>
        <v>326980.90000000002</v>
      </c>
    </row>
    <row r="22" spans="1:6" x14ac:dyDescent="0.25">
      <c r="A22" s="32" t="s">
        <v>80</v>
      </c>
      <c r="B22" s="33" t="s">
        <v>24</v>
      </c>
      <c r="C22" s="32"/>
      <c r="D22" s="38">
        <v>326740.90000000002</v>
      </c>
    </row>
    <row r="23" spans="1:6" x14ac:dyDescent="0.25">
      <c r="A23" s="32" t="s">
        <v>81</v>
      </c>
      <c r="B23" s="33" t="s">
        <v>25</v>
      </c>
      <c r="C23" s="32"/>
      <c r="D23" s="38">
        <v>0</v>
      </c>
    </row>
    <row r="24" spans="1:6" x14ac:dyDescent="0.25">
      <c r="A24" s="32" t="s">
        <v>82</v>
      </c>
      <c r="B24" s="33" t="s">
        <v>26</v>
      </c>
      <c r="C24" s="32"/>
      <c r="D24" s="38">
        <v>0</v>
      </c>
    </row>
    <row r="25" spans="1:6" x14ac:dyDescent="0.25">
      <c r="A25" s="32" t="s">
        <v>83</v>
      </c>
      <c r="B25" s="33" t="s">
        <v>27</v>
      </c>
      <c r="C25" s="32"/>
      <c r="D25" s="38">
        <v>240</v>
      </c>
    </row>
    <row r="26" spans="1:6" x14ac:dyDescent="0.25">
      <c r="A26" s="32" t="s">
        <v>84</v>
      </c>
      <c r="B26" s="33" t="s">
        <v>28</v>
      </c>
      <c r="C26" s="32"/>
      <c r="D26" s="38">
        <v>0</v>
      </c>
    </row>
    <row r="27" spans="1:6" ht="19.5" customHeight="1" x14ac:dyDescent="0.25">
      <c r="A27" s="32" t="s">
        <v>85</v>
      </c>
      <c r="B27" s="39" t="s">
        <v>29</v>
      </c>
      <c r="C27" s="36" t="s">
        <v>16</v>
      </c>
      <c r="D27" s="40">
        <f>D21+D13</f>
        <v>249467.36000000004</v>
      </c>
    </row>
    <row r="28" spans="1:6" ht="18" customHeight="1" x14ac:dyDescent="0.25">
      <c r="A28" s="32" t="s">
        <v>86</v>
      </c>
      <c r="B28" s="39" t="s">
        <v>30</v>
      </c>
      <c r="C28" s="36" t="s">
        <v>16</v>
      </c>
      <c r="D28" s="40">
        <v>-94821.88</v>
      </c>
    </row>
    <row r="29" spans="1:6" x14ac:dyDescent="0.25">
      <c r="A29" s="32" t="s">
        <v>87</v>
      </c>
      <c r="B29" s="33" t="s">
        <v>31</v>
      </c>
      <c r="C29" s="32"/>
      <c r="D29" s="38">
        <v>0</v>
      </c>
    </row>
    <row r="30" spans="1:6" x14ac:dyDescent="0.25">
      <c r="A30" s="32" t="s">
        <v>87</v>
      </c>
      <c r="B30" s="33" t="s">
        <v>32</v>
      </c>
      <c r="C30" s="32"/>
      <c r="D30" s="38">
        <f>D13-D16+D21-(D55-D18)</f>
        <v>-106515.32999999994</v>
      </c>
      <c r="F30" s="60"/>
    </row>
    <row r="31" spans="1:6" x14ac:dyDescent="0.25">
      <c r="A31" s="185" t="s">
        <v>33</v>
      </c>
      <c r="B31" s="185"/>
      <c r="C31" s="185"/>
      <c r="D31" s="185"/>
    </row>
    <row r="32" spans="1:6" x14ac:dyDescent="0.25">
      <c r="A32" s="185" t="s">
        <v>34</v>
      </c>
      <c r="B32" s="185"/>
      <c r="C32" s="185"/>
      <c r="D32" s="185"/>
    </row>
    <row r="33" spans="1:4" x14ac:dyDescent="0.25">
      <c r="A33" s="32">
        <v>1</v>
      </c>
      <c r="B33" s="35" t="s">
        <v>35</v>
      </c>
      <c r="C33" s="32" t="s">
        <v>16</v>
      </c>
      <c r="D33" s="59">
        <v>145846.24</v>
      </c>
    </row>
    <row r="34" spans="1:4" x14ac:dyDescent="0.25">
      <c r="A34" s="32"/>
      <c r="B34" s="35" t="s">
        <v>36</v>
      </c>
      <c r="C34" s="32"/>
      <c r="D34" s="59"/>
    </row>
    <row r="35" spans="1:4" x14ac:dyDescent="0.25">
      <c r="A35" s="32"/>
      <c r="B35" s="41" t="s">
        <v>37</v>
      </c>
      <c r="C35" s="32"/>
      <c r="D35" s="59">
        <v>36982</v>
      </c>
    </row>
    <row r="36" spans="1:4" x14ac:dyDescent="0.25">
      <c r="A36" s="32"/>
      <c r="B36" s="41" t="s">
        <v>38</v>
      </c>
      <c r="C36" s="32"/>
      <c r="D36" s="59"/>
    </row>
    <row r="37" spans="1:4" ht="28.5" x14ac:dyDescent="0.25">
      <c r="A37" s="32">
        <v>2</v>
      </c>
      <c r="B37" s="35" t="s">
        <v>39</v>
      </c>
      <c r="C37" s="32" t="s">
        <v>16</v>
      </c>
      <c r="D37" s="59">
        <v>48105.84</v>
      </c>
    </row>
    <row r="38" spans="1:4" x14ac:dyDescent="0.25">
      <c r="A38" s="32"/>
      <c r="B38" s="41" t="s">
        <v>40</v>
      </c>
      <c r="C38" s="32"/>
      <c r="D38" s="59"/>
    </row>
    <row r="39" spans="1:4" x14ac:dyDescent="0.25">
      <c r="A39" s="32">
        <v>3</v>
      </c>
      <c r="B39" s="35" t="s">
        <v>41</v>
      </c>
      <c r="C39" s="32" t="s">
        <v>16</v>
      </c>
      <c r="D39" s="59">
        <v>36444</v>
      </c>
    </row>
    <row r="40" spans="1:4" x14ac:dyDescent="0.25">
      <c r="A40" s="32"/>
      <c r="B40" s="41" t="s">
        <v>42</v>
      </c>
      <c r="C40" s="32"/>
      <c r="D40" s="59"/>
    </row>
    <row r="41" spans="1:4" ht="28.5" x14ac:dyDescent="0.25">
      <c r="A41" s="32">
        <v>4</v>
      </c>
      <c r="B41" s="39" t="s">
        <v>43</v>
      </c>
      <c r="C41" s="32" t="s">
        <v>16</v>
      </c>
      <c r="D41" s="59">
        <v>5842.44</v>
      </c>
    </row>
    <row r="42" spans="1:4" x14ac:dyDescent="0.25">
      <c r="A42" s="32"/>
      <c r="B42" s="33" t="s">
        <v>113</v>
      </c>
      <c r="C42" s="32"/>
      <c r="D42" s="59"/>
    </row>
    <row r="43" spans="1:4" x14ac:dyDescent="0.25">
      <c r="A43" s="32"/>
      <c r="B43" s="33" t="s">
        <v>46</v>
      </c>
      <c r="C43" s="32"/>
      <c r="D43" s="55"/>
    </row>
    <row r="44" spans="1:4" x14ac:dyDescent="0.25">
      <c r="A44" s="32">
        <v>5</v>
      </c>
      <c r="B44" s="39" t="s">
        <v>47</v>
      </c>
      <c r="C44" s="32" t="s">
        <v>16</v>
      </c>
      <c r="D44" s="59">
        <v>7856.88</v>
      </c>
    </row>
    <row r="45" spans="1:4" x14ac:dyDescent="0.25">
      <c r="A45" s="32"/>
      <c r="B45" s="33" t="s">
        <v>42</v>
      </c>
      <c r="C45" s="32"/>
      <c r="D45" s="59"/>
    </row>
    <row r="46" spans="1:4" x14ac:dyDescent="0.25">
      <c r="A46" s="32">
        <v>9</v>
      </c>
      <c r="B46" s="39" t="s">
        <v>48</v>
      </c>
      <c r="C46" s="32" t="s">
        <v>16</v>
      </c>
      <c r="D46" s="59">
        <v>32231.040000000001</v>
      </c>
    </row>
    <row r="47" spans="1:4" x14ac:dyDescent="0.25">
      <c r="A47" s="32"/>
      <c r="B47" s="33" t="s">
        <v>38</v>
      </c>
      <c r="C47" s="32"/>
      <c r="D47" s="59"/>
    </row>
    <row r="48" spans="1:4" x14ac:dyDescent="0.25">
      <c r="A48" s="32">
        <v>10</v>
      </c>
      <c r="B48" s="39" t="s">
        <v>49</v>
      </c>
      <c r="C48" s="32" t="s">
        <v>16</v>
      </c>
      <c r="D48" s="59">
        <v>40691.64</v>
      </c>
    </row>
    <row r="49" spans="1:9" x14ac:dyDescent="0.25">
      <c r="A49" s="32"/>
      <c r="B49" s="33" t="s">
        <v>38</v>
      </c>
      <c r="C49" s="32"/>
      <c r="D49" s="59"/>
    </row>
    <row r="50" spans="1:9" x14ac:dyDescent="0.25">
      <c r="A50" s="32">
        <v>11</v>
      </c>
      <c r="B50" s="39" t="s">
        <v>50</v>
      </c>
      <c r="C50" s="32" t="s">
        <v>16</v>
      </c>
      <c r="D50" s="59">
        <v>2417.36</v>
      </c>
    </row>
    <row r="51" spans="1:9" x14ac:dyDescent="0.25">
      <c r="A51" s="32">
        <v>12</v>
      </c>
      <c r="B51" s="39" t="s">
        <v>51</v>
      </c>
      <c r="C51" s="32" t="s">
        <v>16</v>
      </c>
      <c r="D51" s="59">
        <v>2869.14</v>
      </c>
    </row>
    <row r="52" spans="1:9" x14ac:dyDescent="0.25">
      <c r="A52" s="32"/>
      <c r="B52" s="33" t="s">
        <v>38</v>
      </c>
      <c r="C52" s="32"/>
      <c r="D52" s="59"/>
    </row>
    <row r="53" spans="1:9" x14ac:dyDescent="0.25">
      <c r="A53" s="32">
        <v>14</v>
      </c>
      <c r="B53" s="39" t="s">
        <v>52</v>
      </c>
      <c r="C53" s="32" t="s">
        <v>16</v>
      </c>
      <c r="D53" s="59">
        <v>4018.62</v>
      </c>
    </row>
    <row r="54" spans="1:9" x14ac:dyDescent="0.25">
      <c r="A54" s="32"/>
      <c r="B54" s="39" t="s">
        <v>69</v>
      </c>
      <c r="C54" s="36"/>
      <c r="D54" s="40">
        <f>D33+D37+D39+D41+D44+D46+D48+D50+D51+D53</f>
        <v>326323.20000000001</v>
      </c>
    </row>
    <row r="55" spans="1:9" x14ac:dyDescent="0.25">
      <c r="A55" s="42">
        <v>15</v>
      </c>
      <c r="B55" s="43" t="s">
        <v>105</v>
      </c>
      <c r="C55" s="42" t="s">
        <v>16</v>
      </c>
      <c r="D55" s="44">
        <f>D56+D57+D58+D59+D60+D61+D62+D63</f>
        <v>29660.489999999998</v>
      </c>
      <c r="F55" s="60"/>
    </row>
    <row r="56" spans="1:9" x14ac:dyDescent="0.25">
      <c r="A56" s="45" t="s">
        <v>88</v>
      </c>
      <c r="B56" s="49" t="s">
        <v>70</v>
      </c>
      <c r="C56" s="50" t="s">
        <v>54</v>
      </c>
      <c r="D56" s="51">
        <v>1600</v>
      </c>
      <c r="I56" s="60"/>
    </row>
    <row r="57" spans="1:9" x14ac:dyDescent="0.25">
      <c r="A57" s="45" t="s">
        <v>90</v>
      </c>
      <c r="B57" s="49" t="s">
        <v>71</v>
      </c>
      <c r="C57" s="50" t="s">
        <v>16</v>
      </c>
      <c r="D57" s="51">
        <v>2400</v>
      </c>
    </row>
    <row r="58" spans="1:9" x14ac:dyDescent="0.25">
      <c r="A58" s="45" t="s">
        <v>91</v>
      </c>
      <c r="B58" s="49" t="s">
        <v>72</v>
      </c>
      <c r="C58" s="50" t="s">
        <v>16</v>
      </c>
      <c r="D58" s="51">
        <v>9335.24</v>
      </c>
    </row>
    <row r="59" spans="1:9" x14ac:dyDescent="0.25">
      <c r="A59" s="45" t="s">
        <v>89</v>
      </c>
      <c r="B59" s="52" t="s">
        <v>97</v>
      </c>
      <c r="C59" s="50" t="s">
        <v>16</v>
      </c>
      <c r="D59" s="51">
        <v>1665.84</v>
      </c>
    </row>
    <row r="60" spans="1:9" x14ac:dyDescent="0.25">
      <c r="A60" s="45" t="s">
        <v>92</v>
      </c>
      <c r="B60" s="52" t="s">
        <v>98</v>
      </c>
      <c r="C60" s="50" t="s">
        <v>16</v>
      </c>
      <c r="D60" s="51">
        <v>1158.82</v>
      </c>
    </row>
    <row r="61" spans="1:9" x14ac:dyDescent="0.25">
      <c r="A61" s="45" t="s">
        <v>93</v>
      </c>
      <c r="B61" s="52" t="s">
        <v>99</v>
      </c>
      <c r="C61" s="50" t="s">
        <v>16</v>
      </c>
      <c r="D61" s="51">
        <v>9418.48</v>
      </c>
    </row>
    <row r="62" spans="1:9" x14ac:dyDescent="0.25">
      <c r="A62" s="45" t="s">
        <v>101</v>
      </c>
      <c r="B62" s="52" t="s">
        <v>100</v>
      </c>
      <c r="C62" s="50" t="s">
        <v>16</v>
      </c>
      <c r="D62" s="51">
        <v>2437.3000000000002</v>
      </c>
    </row>
    <row r="63" spans="1:9" x14ac:dyDescent="0.25">
      <c r="A63" s="45" t="s">
        <v>102</v>
      </c>
      <c r="B63" s="52" t="s">
        <v>73</v>
      </c>
      <c r="C63" s="50" t="s">
        <v>16</v>
      </c>
      <c r="D63" s="51">
        <v>1644.81</v>
      </c>
    </row>
    <row r="64" spans="1:9" x14ac:dyDescent="0.25">
      <c r="A64" s="45"/>
      <c r="B64" s="53" t="s">
        <v>94</v>
      </c>
      <c r="C64" s="50" t="s">
        <v>16</v>
      </c>
      <c r="D64" s="54">
        <v>29660.49</v>
      </c>
    </row>
    <row r="65" spans="1:4" x14ac:dyDescent="0.25">
      <c r="A65" s="32" t="s">
        <v>106</v>
      </c>
      <c r="B65" s="170" t="s">
        <v>56</v>
      </c>
      <c r="C65" s="170"/>
      <c r="D65" s="170"/>
    </row>
    <row r="66" spans="1:4" x14ac:dyDescent="0.25">
      <c r="A66" s="32"/>
      <c r="B66" s="33" t="s">
        <v>57</v>
      </c>
      <c r="C66" s="32" t="s">
        <v>16</v>
      </c>
      <c r="D66" s="34">
        <v>0</v>
      </c>
    </row>
    <row r="67" spans="1:4" x14ac:dyDescent="0.25">
      <c r="A67" s="32"/>
      <c r="B67" s="33" t="s">
        <v>58</v>
      </c>
      <c r="C67" s="32" t="s">
        <v>16</v>
      </c>
      <c r="D67" s="34">
        <v>0</v>
      </c>
    </row>
    <row r="68" spans="1:4" x14ac:dyDescent="0.25">
      <c r="A68" s="32"/>
      <c r="B68" s="33" t="s">
        <v>59</v>
      </c>
      <c r="C68" s="32" t="s">
        <v>16</v>
      </c>
      <c r="D68" s="34">
        <v>0</v>
      </c>
    </row>
    <row r="69" spans="1:4" x14ac:dyDescent="0.25">
      <c r="A69" s="32"/>
      <c r="B69" s="33" t="s">
        <v>60</v>
      </c>
      <c r="C69" s="32" t="s">
        <v>16</v>
      </c>
      <c r="D69" s="34">
        <v>0</v>
      </c>
    </row>
    <row r="70" spans="1:4" x14ac:dyDescent="0.25">
      <c r="A70" s="32" t="s">
        <v>107</v>
      </c>
      <c r="B70" s="170" t="s">
        <v>62</v>
      </c>
      <c r="C70" s="170"/>
      <c r="D70" s="170"/>
    </row>
    <row r="71" spans="1:4" x14ac:dyDescent="0.25">
      <c r="A71" s="32"/>
      <c r="B71" s="33" t="s">
        <v>63</v>
      </c>
      <c r="C71" s="32" t="s">
        <v>61</v>
      </c>
      <c r="D71" s="46">
        <v>0</v>
      </c>
    </row>
    <row r="72" spans="1:4" x14ac:dyDescent="0.25">
      <c r="A72" s="32"/>
      <c r="B72" s="33" t="s">
        <v>64</v>
      </c>
      <c r="C72" s="32" t="s">
        <v>61</v>
      </c>
      <c r="D72" s="46">
        <v>0</v>
      </c>
    </row>
    <row r="73" spans="1:4" ht="30" x14ac:dyDescent="0.25">
      <c r="A73" s="32"/>
      <c r="B73" s="33" t="s">
        <v>65</v>
      </c>
      <c r="C73" s="32" t="s">
        <v>16</v>
      </c>
      <c r="D73" s="55">
        <v>0</v>
      </c>
    </row>
    <row r="74" spans="1:4" x14ac:dyDescent="0.25">
      <c r="A74" s="56" t="s">
        <v>108</v>
      </c>
      <c r="B74" s="57" t="s">
        <v>109</v>
      </c>
      <c r="C74" s="57"/>
      <c r="D74" s="37">
        <f>D27-D54-D55</f>
        <v>-106516.32999999996</v>
      </c>
    </row>
    <row r="75" spans="1:4" x14ac:dyDescent="0.25">
      <c r="A75" s="47"/>
      <c r="B75" s="47"/>
      <c r="C75" s="47"/>
      <c r="D75" s="47"/>
    </row>
    <row r="76" spans="1:4" x14ac:dyDescent="0.25">
      <c r="A76" s="47"/>
      <c r="B76" s="47"/>
      <c r="C76" s="47"/>
      <c r="D76" s="47"/>
    </row>
    <row r="77" spans="1:4" x14ac:dyDescent="0.25">
      <c r="A77" s="47"/>
      <c r="B77" s="47"/>
      <c r="C77" s="47"/>
      <c r="D77" s="47"/>
    </row>
    <row r="78" spans="1:4" x14ac:dyDescent="0.25">
      <c r="A78" s="47"/>
      <c r="B78" s="47"/>
      <c r="C78" s="47"/>
      <c r="D78" s="47"/>
    </row>
  </sheetData>
  <mergeCells count="12">
    <mergeCell ref="B70:D70"/>
    <mergeCell ref="A1:D1"/>
    <mergeCell ref="A2:D2"/>
    <mergeCell ref="A3:D3"/>
    <mergeCell ref="A4:D4"/>
    <mergeCell ref="A9:D9"/>
    <mergeCell ref="A10:D10"/>
    <mergeCell ref="A11:D11"/>
    <mergeCell ref="A12:D12"/>
    <mergeCell ref="A31:D31"/>
    <mergeCell ref="A32:D32"/>
    <mergeCell ref="B65:D65"/>
  </mergeCells>
  <pageMargins left="0" right="0" top="0" bottom="0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90"/>
  <sheetViews>
    <sheetView tabSelected="1" topLeftCell="A60" zoomScaleNormal="100" workbookViewId="0">
      <selection activeCell="B78" sqref="B78"/>
    </sheetView>
  </sheetViews>
  <sheetFormatPr defaultRowHeight="15" x14ac:dyDescent="0.25"/>
  <cols>
    <col min="1" max="1" width="5.140625" customWidth="1"/>
    <col min="2" max="2" width="63.7109375" customWidth="1"/>
    <col min="4" max="4" width="14" customWidth="1"/>
    <col min="5" max="5" width="13.140625" customWidth="1"/>
    <col min="6" max="6" width="12.42578125" customWidth="1"/>
    <col min="8" max="8" width="18" customWidth="1"/>
    <col min="10" max="10" width="15.7109375" customWidth="1"/>
    <col min="12" max="12" width="13.42578125" customWidth="1"/>
    <col min="13" max="13" width="12.85546875" customWidth="1"/>
    <col min="18" max="18" width="13.28515625" customWidth="1"/>
  </cols>
  <sheetData>
    <row r="1" spans="1:4" ht="15.75" x14ac:dyDescent="0.25">
      <c r="A1" s="186" t="s">
        <v>114</v>
      </c>
      <c r="B1" s="187"/>
      <c r="C1" s="187"/>
      <c r="D1" s="188"/>
    </row>
    <row r="2" spans="1:4" ht="15.75" x14ac:dyDescent="0.25">
      <c r="A2" s="189" t="s">
        <v>115</v>
      </c>
      <c r="B2" s="190"/>
      <c r="C2" s="190"/>
      <c r="D2" s="191"/>
    </row>
    <row r="3" spans="1:4" ht="19.5" customHeight="1" x14ac:dyDescent="0.25">
      <c r="A3" s="192" t="s">
        <v>116</v>
      </c>
      <c r="B3" s="193"/>
      <c r="C3" s="193"/>
      <c r="D3" s="194"/>
    </row>
    <row r="4" spans="1:4" ht="25.5" customHeight="1" x14ac:dyDescent="0.25">
      <c r="A4" s="195" t="s">
        <v>155</v>
      </c>
      <c r="B4" s="196"/>
      <c r="C4" s="196"/>
      <c r="D4" s="197"/>
    </row>
    <row r="5" spans="1:4" x14ac:dyDescent="0.25">
      <c r="A5" s="61">
        <v>3</v>
      </c>
      <c r="B5" s="62" t="s">
        <v>15</v>
      </c>
      <c r="C5" s="63" t="s">
        <v>16</v>
      </c>
      <c r="D5" s="64">
        <f t="shared" ref="D5" si="0">D6+D7</f>
        <v>-105136.33</v>
      </c>
    </row>
    <row r="6" spans="1:4" x14ac:dyDescent="0.25">
      <c r="A6" s="61" t="s">
        <v>74</v>
      </c>
      <c r="B6" s="65" t="s">
        <v>17</v>
      </c>
      <c r="C6" s="66"/>
      <c r="D6" s="67">
        <v>0</v>
      </c>
    </row>
    <row r="7" spans="1:4" ht="15.75" thickBot="1" x14ac:dyDescent="0.3">
      <c r="A7" s="68" t="s">
        <v>75</v>
      </c>
      <c r="B7" s="69" t="s">
        <v>18</v>
      </c>
      <c r="C7" s="70"/>
      <c r="D7" s="71">
        <v>-105136.33</v>
      </c>
    </row>
    <row r="8" spans="1:4" ht="15.75" thickBot="1" x14ac:dyDescent="0.3">
      <c r="A8" s="72" t="s">
        <v>117</v>
      </c>
      <c r="B8" s="73" t="s">
        <v>19</v>
      </c>
      <c r="C8" s="74" t="s">
        <v>16</v>
      </c>
      <c r="D8" s="75">
        <f t="shared" ref="D8" si="1">D9+D10+D11+D12+D13</f>
        <v>445028.4</v>
      </c>
    </row>
    <row r="9" spans="1:4" x14ac:dyDescent="0.25">
      <c r="A9" s="76" t="s">
        <v>76</v>
      </c>
      <c r="B9" s="77" t="s">
        <v>20</v>
      </c>
      <c r="C9" s="78"/>
      <c r="D9" s="79">
        <v>264643.68</v>
      </c>
    </row>
    <row r="10" spans="1:4" x14ac:dyDescent="0.25">
      <c r="A10" s="61" t="s">
        <v>77</v>
      </c>
      <c r="B10" s="65" t="s">
        <v>21</v>
      </c>
      <c r="C10" s="66"/>
      <c r="D10" s="80">
        <v>100722</v>
      </c>
    </row>
    <row r="11" spans="1:4" x14ac:dyDescent="0.25">
      <c r="A11" s="61" t="s">
        <v>78</v>
      </c>
      <c r="B11" s="65" t="s">
        <v>22</v>
      </c>
      <c r="C11" s="66"/>
      <c r="D11" s="80">
        <v>72519.839999999997</v>
      </c>
    </row>
    <row r="12" spans="1:4" x14ac:dyDescent="0.25">
      <c r="A12" s="61" t="s">
        <v>103</v>
      </c>
      <c r="B12" s="65" t="s">
        <v>118</v>
      </c>
      <c r="C12" s="66"/>
      <c r="D12" s="81">
        <v>2980.8</v>
      </c>
    </row>
    <row r="13" spans="1:4" x14ac:dyDescent="0.25">
      <c r="A13" s="61" t="s">
        <v>119</v>
      </c>
      <c r="B13" s="65" t="s">
        <v>156</v>
      </c>
      <c r="C13" s="66"/>
      <c r="D13" s="81">
        <v>4162.08</v>
      </c>
    </row>
    <row r="14" spans="1:4" ht="15.75" thickBot="1" x14ac:dyDescent="0.3">
      <c r="A14" s="68"/>
      <c r="B14" s="69" t="s">
        <v>120</v>
      </c>
      <c r="C14" s="70"/>
      <c r="D14" s="82">
        <v>0</v>
      </c>
    </row>
    <row r="15" spans="1:4" ht="15.75" thickBot="1" x14ac:dyDescent="0.3">
      <c r="A15" s="83" t="s">
        <v>79</v>
      </c>
      <c r="B15" s="84" t="s">
        <v>23</v>
      </c>
      <c r="C15" s="85" t="s">
        <v>16</v>
      </c>
      <c r="D15" s="86">
        <f>D17+D19+D20+D21+D23</f>
        <v>441098.9</v>
      </c>
    </row>
    <row r="16" spans="1:4" x14ac:dyDescent="0.25">
      <c r="A16" s="87"/>
      <c r="B16" s="88" t="s">
        <v>121</v>
      </c>
      <c r="C16" s="88"/>
      <c r="D16" s="89">
        <f t="shared" ref="D16" si="2">D15*100/D8</f>
        <v>99.117022643948118</v>
      </c>
    </row>
    <row r="17" spans="1:4" x14ac:dyDescent="0.25">
      <c r="A17" s="61" t="s">
        <v>80</v>
      </c>
      <c r="B17" s="65" t="s">
        <v>24</v>
      </c>
      <c r="C17" s="66"/>
      <c r="D17" s="80">
        <v>437318.9</v>
      </c>
    </row>
    <row r="18" spans="1:4" x14ac:dyDescent="0.25">
      <c r="A18" s="61" t="s">
        <v>81</v>
      </c>
      <c r="B18" s="65" t="s">
        <v>122</v>
      </c>
      <c r="C18" s="66"/>
      <c r="D18" s="80">
        <v>91633.37</v>
      </c>
    </row>
    <row r="19" spans="1:4" x14ac:dyDescent="0.25">
      <c r="A19" s="61" t="s">
        <v>82</v>
      </c>
      <c r="B19" s="65" t="s">
        <v>25</v>
      </c>
      <c r="C19" s="66"/>
      <c r="D19" s="80">
        <v>0</v>
      </c>
    </row>
    <row r="20" spans="1:4" x14ac:dyDescent="0.25">
      <c r="A20" s="61" t="s">
        <v>83</v>
      </c>
      <c r="B20" s="65" t="s">
        <v>26</v>
      </c>
      <c r="C20" s="66"/>
      <c r="D20" s="80">
        <v>0</v>
      </c>
    </row>
    <row r="21" spans="1:4" x14ac:dyDescent="0.25">
      <c r="A21" s="61" t="s">
        <v>84</v>
      </c>
      <c r="B21" s="65" t="s">
        <v>123</v>
      </c>
      <c r="C21" s="66"/>
      <c r="D21" s="90">
        <f>D22+D23</f>
        <v>3780</v>
      </c>
    </row>
    <row r="22" spans="1:4" x14ac:dyDescent="0.25">
      <c r="A22" s="61" t="s">
        <v>124</v>
      </c>
      <c r="B22" s="65" t="s">
        <v>125</v>
      </c>
      <c r="C22" s="66"/>
      <c r="D22" s="91">
        <f>5040*0.75</f>
        <v>3780</v>
      </c>
    </row>
    <row r="23" spans="1:4" x14ac:dyDescent="0.25">
      <c r="A23" s="61" t="s">
        <v>126</v>
      </c>
      <c r="B23" s="65" t="s">
        <v>127</v>
      </c>
      <c r="C23" s="66"/>
      <c r="D23" s="91">
        <v>0</v>
      </c>
    </row>
    <row r="24" spans="1:4" ht="15.75" thickBot="1" x14ac:dyDescent="0.3">
      <c r="A24" s="92" t="s">
        <v>128</v>
      </c>
      <c r="B24" s="93" t="s">
        <v>129</v>
      </c>
      <c r="C24" s="94"/>
      <c r="D24" s="95">
        <v>0</v>
      </c>
    </row>
    <row r="25" spans="1:4" x14ac:dyDescent="0.25">
      <c r="A25" s="76" t="s">
        <v>85</v>
      </c>
      <c r="B25" s="96" t="s">
        <v>29</v>
      </c>
      <c r="C25" s="97" t="s">
        <v>16</v>
      </c>
      <c r="D25" s="98">
        <f t="shared" ref="D25" si="3">D5+D15</f>
        <v>335962.57</v>
      </c>
    </row>
    <row r="26" spans="1:4" ht="15.75" thickBot="1" x14ac:dyDescent="0.3">
      <c r="A26" s="99" t="s">
        <v>86</v>
      </c>
      <c r="B26" s="100" t="s">
        <v>30</v>
      </c>
      <c r="C26" s="101" t="s">
        <v>16</v>
      </c>
      <c r="D26" s="102">
        <f t="shared" ref="D26" si="4">D27+D28</f>
        <v>-160613.31000000003</v>
      </c>
    </row>
    <row r="27" spans="1:4" x14ac:dyDescent="0.25">
      <c r="A27" s="76" t="s">
        <v>130</v>
      </c>
      <c r="B27" s="77" t="s">
        <v>31</v>
      </c>
      <c r="C27" s="78"/>
      <c r="D27" s="103">
        <v>0</v>
      </c>
    </row>
    <row r="28" spans="1:4" x14ac:dyDescent="0.25">
      <c r="A28" s="61" t="s">
        <v>131</v>
      </c>
      <c r="B28" s="65" t="s">
        <v>32</v>
      </c>
      <c r="C28" s="66"/>
      <c r="D28" s="104">
        <f>D25-D71-D84</f>
        <v>-160613.31000000003</v>
      </c>
    </row>
    <row r="29" spans="1:4" ht="34.5" customHeight="1" x14ac:dyDescent="0.25">
      <c r="A29" s="205" t="s">
        <v>132</v>
      </c>
      <c r="B29" s="206"/>
      <c r="C29" s="206"/>
      <c r="D29" s="207"/>
    </row>
    <row r="30" spans="1:4" x14ac:dyDescent="0.25">
      <c r="A30" s="61">
        <v>10</v>
      </c>
      <c r="B30" s="62" t="s">
        <v>157</v>
      </c>
      <c r="C30" s="66" t="s">
        <v>16</v>
      </c>
      <c r="D30" s="67">
        <v>127312.56</v>
      </c>
    </row>
    <row r="31" spans="1:4" x14ac:dyDescent="0.25">
      <c r="A31" s="61"/>
      <c r="B31" s="62" t="s">
        <v>133</v>
      </c>
      <c r="C31" s="66"/>
      <c r="D31" s="105"/>
    </row>
    <row r="32" spans="1:4" x14ac:dyDescent="0.25">
      <c r="A32" s="61"/>
      <c r="B32" s="106" t="s">
        <v>134</v>
      </c>
      <c r="C32" s="66"/>
      <c r="D32" s="67">
        <v>0</v>
      </c>
    </row>
    <row r="33" spans="1:4" x14ac:dyDescent="0.25">
      <c r="A33" s="61"/>
      <c r="B33" s="106" t="s">
        <v>38</v>
      </c>
      <c r="C33" s="66"/>
      <c r="D33" s="105"/>
    </row>
    <row r="34" spans="1:4" x14ac:dyDescent="0.25">
      <c r="A34" s="61">
        <v>11</v>
      </c>
      <c r="B34" s="62" t="s">
        <v>39</v>
      </c>
      <c r="C34" s="66" t="s">
        <v>16</v>
      </c>
      <c r="D34" s="67">
        <v>48105.84</v>
      </c>
    </row>
    <row r="35" spans="1:4" x14ac:dyDescent="0.25">
      <c r="A35" s="61"/>
      <c r="B35" s="106" t="s">
        <v>40</v>
      </c>
      <c r="C35" s="66"/>
      <c r="D35" s="105"/>
    </row>
    <row r="36" spans="1:4" x14ac:dyDescent="0.25">
      <c r="A36" s="61">
        <v>12</v>
      </c>
      <c r="B36" s="62" t="s">
        <v>41</v>
      </c>
      <c r="C36" s="66" t="s">
        <v>16</v>
      </c>
      <c r="D36" s="67">
        <v>36444</v>
      </c>
    </row>
    <row r="37" spans="1:4" x14ac:dyDescent="0.25">
      <c r="A37" s="61"/>
      <c r="B37" s="106" t="s">
        <v>42</v>
      </c>
      <c r="C37" s="66"/>
      <c r="D37" s="105"/>
    </row>
    <row r="38" spans="1:4" x14ac:dyDescent="0.25">
      <c r="A38" s="61">
        <v>13</v>
      </c>
      <c r="B38" s="107" t="s">
        <v>43</v>
      </c>
      <c r="C38" s="66" t="s">
        <v>16</v>
      </c>
      <c r="D38" s="67">
        <v>5842.44</v>
      </c>
    </row>
    <row r="39" spans="1:4" x14ac:dyDescent="0.25">
      <c r="A39" s="61"/>
      <c r="B39" s="65" t="s">
        <v>46</v>
      </c>
      <c r="C39" s="66"/>
      <c r="D39" s="105"/>
    </row>
    <row r="40" spans="1:4" x14ac:dyDescent="0.25">
      <c r="A40" s="61">
        <v>14</v>
      </c>
      <c r="B40" s="107" t="s">
        <v>47</v>
      </c>
      <c r="C40" s="66" t="s">
        <v>16</v>
      </c>
      <c r="D40" s="67">
        <v>7856.88</v>
      </c>
    </row>
    <row r="41" spans="1:4" x14ac:dyDescent="0.25">
      <c r="A41" s="61"/>
      <c r="B41" s="65" t="s">
        <v>42</v>
      </c>
      <c r="C41" s="66"/>
      <c r="D41" s="105"/>
    </row>
    <row r="42" spans="1:4" x14ac:dyDescent="0.25">
      <c r="A42" s="61"/>
      <c r="B42" s="108" t="s">
        <v>135</v>
      </c>
      <c r="C42" s="109" t="s">
        <v>16</v>
      </c>
      <c r="D42" s="67">
        <v>0</v>
      </c>
    </row>
    <row r="43" spans="1:4" x14ac:dyDescent="0.25">
      <c r="A43" s="61"/>
      <c r="B43" s="110" t="s">
        <v>136</v>
      </c>
      <c r="C43" s="109"/>
      <c r="D43" s="105"/>
    </row>
    <row r="44" spans="1:4" x14ac:dyDescent="0.25">
      <c r="A44" s="61">
        <v>16</v>
      </c>
      <c r="B44" s="62" t="s">
        <v>137</v>
      </c>
      <c r="C44" s="66" t="s">
        <v>16</v>
      </c>
      <c r="D44" s="67">
        <v>0</v>
      </c>
    </row>
    <row r="45" spans="1:4" x14ac:dyDescent="0.25">
      <c r="A45" s="61"/>
      <c r="B45" s="106" t="s">
        <v>38</v>
      </c>
      <c r="C45" s="66"/>
      <c r="D45" s="105"/>
    </row>
    <row r="46" spans="1:4" x14ac:dyDescent="0.25">
      <c r="A46" s="61">
        <v>17</v>
      </c>
      <c r="B46" s="111" t="s">
        <v>138</v>
      </c>
      <c r="C46" s="66" t="s">
        <v>16</v>
      </c>
      <c r="D46" s="67">
        <v>0</v>
      </c>
    </row>
    <row r="47" spans="1:4" x14ac:dyDescent="0.25">
      <c r="A47" s="61"/>
      <c r="B47" s="106" t="s">
        <v>38</v>
      </c>
      <c r="C47" s="66"/>
      <c r="D47" s="105"/>
    </row>
    <row r="48" spans="1:4" x14ac:dyDescent="0.25">
      <c r="A48" s="61">
        <v>18</v>
      </c>
      <c r="B48" s="107" t="s">
        <v>48</v>
      </c>
      <c r="C48" s="66" t="s">
        <v>16</v>
      </c>
      <c r="D48" s="67">
        <v>32231.040000000001</v>
      </c>
    </row>
    <row r="49" spans="1:4" x14ac:dyDescent="0.25">
      <c r="A49" s="61"/>
      <c r="B49" s="65" t="s">
        <v>38</v>
      </c>
      <c r="C49" s="66"/>
      <c r="D49" s="105"/>
    </row>
    <row r="50" spans="1:4" ht="25.5" x14ac:dyDescent="0.25">
      <c r="A50" s="61">
        <v>19</v>
      </c>
      <c r="B50" s="112" t="s">
        <v>139</v>
      </c>
      <c r="C50" s="113" t="s">
        <v>16</v>
      </c>
      <c r="D50" s="105">
        <v>1008.48</v>
      </c>
    </row>
    <row r="51" spans="1:4" x14ac:dyDescent="0.25">
      <c r="A51" s="61"/>
      <c r="B51" s="114" t="s">
        <v>38</v>
      </c>
      <c r="C51" s="113"/>
      <c r="D51" s="105"/>
    </row>
    <row r="52" spans="1:4" x14ac:dyDescent="0.25">
      <c r="A52" s="61">
        <v>20</v>
      </c>
      <c r="B52" s="107" t="s">
        <v>140</v>
      </c>
      <c r="C52" s="32" t="s">
        <v>16</v>
      </c>
      <c r="D52" s="67">
        <v>5842.44</v>
      </c>
    </row>
    <row r="53" spans="1:4" ht="15.75" thickBot="1" x14ac:dyDescent="0.3">
      <c r="A53" s="68"/>
      <c r="B53" s="115" t="s">
        <v>38</v>
      </c>
      <c r="C53" s="116"/>
      <c r="D53" s="71"/>
    </row>
    <row r="54" spans="1:4" ht="16.5" thickBot="1" x14ac:dyDescent="0.3">
      <c r="A54" s="117"/>
      <c r="B54" s="118" t="s">
        <v>141</v>
      </c>
      <c r="C54" s="119"/>
      <c r="D54" s="120">
        <f t="shared" ref="D54" si="5">D30+D34+D36+D38+D40+D42+D44+D46+D48+D50+D52</f>
        <v>264643.68</v>
      </c>
    </row>
    <row r="55" spans="1:4" ht="15.75" x14ac:dyDescent="0.25">
      <c r="A55" s="76"/>
      <c r="B55" s="198" t="s">
        <v>142</v>
      </c>
      <c r="C55" s="199"/>
      <c r="D55" s="200"/>
    </row>
    <row r="56" spans="1:4" x14ac:dyDescent="0.25">
      <c r="A56" s="61">
        <v>21</v>
      </c>
      <c r="B56" s="107" t="s">
        <v>49</v>
      </c>
      <c r="C56" s="66" t="s">
        <v>16</v>
      </c>
      <c r="D56" s="67">
        <v>72519.839999999997</v>
      </c>
    </row>
    <row r="57" spans="1:4" x14ac:dyDescent="0.25">
      <c r="A57" s="61"/>
      <c r="B57" s="65" t="s">
        <v>38</v>
      </c>
      <c r="C57" s="66"/>
      <c r="D57" s="105"/>
    </row>
    <row r="58" spans="1:4" x14ac:dyDescent="0.25">
      <c r="A58" s="61">
        <f>A56+1</f>
        <v>22</v>
      </c>
      <c r="B58" s="107" t="s">
        <v>50</v>
      </c>
      <c r="C58" s="66" t="s">
        <v>16</v>
      </c>
      <c r="D58" s="105">
        <v>0</v>
      </c>
    </row>
    <row r="59" spans="1:4" ht="15.75" thickBot="1" x14ac:dyDescent="0.3">
      <c r="A59" s="68"/>
      <c r="B59" s="69"/>
      <c r="C59" s="70"/>
      <c r="D59" s="121"/>
    </row>
    <row r="60" spans="1:4" ht="16.5" thickBot="1" x14ac:dyDescent="0.3">
      <c r="A60" s="134"/>
      <c r="B60" s="118" t="s">
        <v>143</v>
      </c>
      <c r="C60" s="119"/>
      <c r="D60" s="120">
        <f t="shared" ref="D60" si="6">D56+D58</f>
        <v>72519.839999999997</v>
      </c>
    </row>
    <row r="61" spans="1:4" ht="15.75" x14ac:dyDescent="0.25">
      <c r="A61" s="139"/>
      <c r="B61" s="198" t="s">
        <v>144</v>
      </c>
      <c r="C61" s="201"/>
      <c r="D61" s="202"/>
    </row>
    <row r="62" spans="1:4" x14ac:dyDescent="0.25">
      <c r="A62" s="61">
        <f>A58+1</f>
        <v>23</v>
      </c>
      <c r="B62" s="107" t="s">
        <v>51</v>
      </c>
      <c r="C62" s="66" t="s">
        <v>16</v>
      </c>
      <c r="D62" s="81">
        <v>2980.8</v>
      </c>
    </row>
    <row r="63" spans="1:4" x14ac:dyDescent="0.25">
      <c r="A63" s="61"/>
      <c r="B63" s="65" t="s">
        <v>38</v>
      </c>
      <c r="C63" s="66"/>
      <c r="D63" s="105"/>
    </row>
    <row r="64" spans="1:4" x14ac:dyDescent="0.25">
      <c r="A64" s="61">
        <f>A62+1</f>
        <v>24</v>
      </c>
      <c r="B64" s="107" t="s">
        <v>145</v>
      </c>
      <c r="C64" s="66" t="s">
        <v>16</v>
      </c>
      <c r="D64" s="67">
        <v>0</v>
      </c>
    </row>
    <row r="65" spans="1:4" x14ac:dyDescent="0.25">
      <c r="A65" s="61"/>
      <c r="B65" s="65" t="s">
        <v>38</v>
      </c>
      <c r="C65" s="66"/>
      <c r="D65" s="105"/>
    </row>
    <row r="66" spans="1:4" x14ac:dyDescent="0.25">
      <c r="A66" s="61">
        <f>A64+1</f>
        <v>25</v>
      </c>
      <c r="B66" s="107" t="s">
        <v>52</v>
      </c>
      <c r="C66" s="66" t="s">
        <v>16</v>
      </c>
      <c r="D66" s="81">
        <v>4162.08</v>
      </c>
    </row>
    <row r="67" spans="1:4" x14ac:dyDescent="0.25">
      <c r="A67" s="61"/>
      <c r="B67" s="65" t="s">
        <v>38</v>
      </c>
      <c r="C67" s="66"/>
      <c r="D67" s="105"/>
    </row>
    <row r="68" spans="1:4" x14ac:dyDescent="0.25">
      <c r="A68" s="61">
        <v>26</v>
      </c>
      <c r="B68" s="39" t="s">
        <v>146</v>
      </c>
      <c r="C68" s="66" t="s">
        <v>16</v>
      </c>
      <c r="D68" s="105">
        <v>0</v>
      </c>
    </row>
    <row r="69" spans="1:4" ht="15.75" thickBot="1" x14ac:dyDescent="0.3">
      <c r="A69" s="68"/>
      <c r="B69" s="69" t="s">
        <v>38</v>
      </c>
      <c r="C69" s="70"/>
      <c r="D69" s="121"/>
    </row>
    <row r="70" spans="1:4" ht="15.75" x14ac:dyDescent="0.25">
      <c r="A70" s="135"/>
      <c r="B70" s="136" t="s">
        <v>147</v>
      </c>
      <c r="C70" s="122"/>
      <c r="D70" s="123">
        <f t="shared" ref="D70" si="7">D62+D64+D66+D68</f>
        <v>7142.88</v>
      </c>
    </row>
    <row r="71" spans="1:4" ht="16.5" thickBot="1" x14ac:dyDescent="0.3">
      <c r="A71" s="137"/>
      <c r="B71" s="138" t="s">
        <v>148</v>
      </c>
      <c r="C71" s="124"/>
      <c r="D71" s="125">
        <f t="shared" ref="D71" si="8">D54+D60+D70</f>
        <v>344306.4</v>
      </c>
    </row>
    <row r="72" spans="1:4" s="142" customFormat="1" ht="15.75" x14ac:dyDescent="0.25">
      <c r="A72" s="143"/>
      <c r="B72" s="43" t="s">
        <v>158</v>
      </c>
      <c r="C72" s="144"/>
      <c r="D72" s="145"/>
    </row>
    <row r="73" spans="1:4" x14ac:dyDescent="0.25">
      <c r="A73" s="76"/>
      <c r="B73" s="203" t="s">
        <v>56</v>
      </c>
      <c r="C73" s="203"/>
      <c r="D73" s="204"/>
    </row>
    <row r="74" spans="1:4" x14ac:dyDescent="0.25">
      <c r="A74" s="61"/>
      <c r="B74" s="131" t="s">
        <v>70</v>
      </c>
      <c r="C74" s="66" t="s">
        <v>16</v>
      </c>
      <c r="D74" s="126">
        <v>1405.17</v>
      </c>
    </row>
    <row r="75" spans="1:4" x14ac:dyDescent="0.25">
      <c r="A75" s="61"/>
      <c r="B75" s="132" t="s">
        <v>70</v>
      </c>
      <c r="C75" s="66" t="s">
        <v>16</v>
      </c>
      <c r="D75" s="127">
        <v>1405.17</v>
      </c>
    </row>
    <row r="76" spans="1:4" x14ac:dyDescent="0.25">
      <c r="A76" s="61"/>
      <c r="B76" s="131" t="s">
        <v>71</v>
      </c>
      <c r="C76" s="66" t="s">
        <v>16</v>
      </c>
      <c r="D76" s="126">
        <v>1053.8800000000001</v>
      </c>
    </row>
    <row r="77" spans="1:4" x14ac:dyDescent="0.25">
      <c r="A77" s="61"/>
      <c r="B77" s="131" t="s">
        <v>71</v>
      </c>
      <c r="C77" s="66" t="s">
        <v>16</v>
      </c>
      <c r="D77" s="126">
        <v>1022.88</v>
      </c>
    </row>
    <row r="78" spans="1:4" x14ac:dyDescent="0.25">
      <c r="A78" s="61"/>
      <c r="B78" s="131" t="s">
        <v>72</v>
      </c>
      <c r="C78" s="66" t="s">
        <v>16</v>
      </c>
      <c r="D78" s="126">
        <v>6000</v>
      </c>
    </row>
    <row r="79" spans="1:4" x14ac:dyDescent="0.25">
      <c r="A79" s="61"/>
      <c r="B79" s="131" t="s">
        <v>149</v>
      </c>
      <c r="C79" s="66" t="s">
        <v>16</v>
      </c>
      <c r="D79" s="126">
        <v>89897.62</v>
      </c>
    </row>
    <row r="80" spans="1:4" x14ac:dyDescent="0.25">
      <c r="A80" s="61"/>
      <c r="B80" s="132" t="s">
        <v>159</v>
      </c>
      <c r="C80" s="66" t="s">
        <v>16</v>
      </c>
      <c r="D80" s="127">
        <v>10235.06</v>
      </c>
    </row>
    <row r="81" spans="1:4" x14ac:dyDescent="0.25">
      <c r="A81" s="61"/>
      <c r="B81" s="131" t="s">
        <v>150</v>
      </c>
      <c r="C81" s="66" t="s">
        <v>16</v>
      </c>
      <c r="D81" s="105">
        <v>21900</v>
      </c>
    </row>
    <row r="82" spans="1:4" x14ac:dyDescent="0.25">
      <c r="A82" s="61"/>
      <c r="B82" s="133" t="s">
        <v>151</v>
      </c>
      <c r="C82" s="66" t="s">
        <v>16</v>
      </c>
      <c r="D82" s="126">
        <v>6793.7</v>
      </c>
    </row>
    <row r="83" spans="1:4" ht="15.75" thickBot="1" x14ac:dyDescent="0.3">
      <c r="A83" s="68"/>
      <c r="B83" s="140" t="s">
        <v>152</v>
      </c>
      <c r="C83" s="70" t="s">
        <v>16</v>
      </c>
      <c r="D83" s="121">
        <v>12556</v>
      </c>
    </row>
    <row r="84" spans="1:4" ht="16.5" thickBot="1" x14ac:dyDescent="0.3">
      <c r="A84" s="117"/>
      <c r="B84" s="141" t="s">
        <v>153</v>
      </c>
      <c r="C84" s="74" t="s">
        <v>16</v>
      </c>
      <c r="D84" s="128">
        <f>SUM(D74:D83)</f>
        <v>152269.48000000001</v>
      </c>
    </row>
    <row r="85" spans="1:4" x14ac:dyDescent="0.25">
      <c r="A85" s="76"/>
      <c r="B85" s="203" t="s">
        <v>62</v>
      </c>
      <c r="C85" s="203"/>
      <c r="D85" s="204"/>
    </row>
    <row r="86" spans="1:4" x14ac:dyDescent="0.25">
      <c r="A86" s="61"/>
      <c r="B86" s="65" t="s">
        <v>63</v>
      </c>
      <c r="C86" s="66" t="s">
        <v>61</v>
      </c>
      <c r="D86" s="129">
        <v>12</v>
      </c>
    </row>
    <row r="87" spans="1:4" x14ac:dyDescent="0.25">
      <c r="A87" s="61"/>
      <c r="B87" s="65" t="s">
        <v>64</v>
      </c>
      <c r="C87" s="66" t="s">
        <v>61</v>
      </c>
      <c r="D87" s="129">
        <v>2</v>
      </c>
    </row>
    <row r="88" spans="1:4" ht="15.75" thickBot="1" x14ac:dyDescent="0.3">
      <c r="A88" s="92"/>
      <c r="B88" s="93" t="s">
        <v>65</v>
      </c>
      <c r="C88" s="94" t="s">
        <v>16</v>
      </c>
      <c r="D88" s="130">
        <v>10000</v>
      </c>
    </row>
    <row r="90" spans="1:4" x14ac:dyDescent="0.25">
      <c r="B90" s="146" t="s">
        <v>160</v>
      </c>
      <c r="D90" t="s">
        <v>161</v>
      </c>
    </row>
  </sheetData>
  <mergeCells count="9">
    <mergeCell ref="B61:D61"/>
    <mergeCell ref="B73:D73"/>
    <mergeCell ref="B85:D85"/>
    <mergeCell ref="A29:D29"/>
    <mergeCell ref="A1:D1"/>
    <mergeCell ref="A2:D2"/>
    <mergeCell ref="A3:D3"/>
    <mergeCell ref="A4:D4"/>
    <mergeCell ref="B55:D55"/>
  </mergeCells>
  <pageMargins left="0.11811023622047245" right="0.11811023622047245" top="0.15748031496062992" bottom="0.15748031496062992" header="0.31496062992125984" footer="0.31496062992125984"/>
  <pageSetup paperSize="9" fitToHeight="0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2020г Культуры2в</vt:lpstr>
      <vt:lpstr>Культуры,2впроект отчета 2021</vt:lpstr>
      <vt:lpstr>Кулютуры,2В ОТЧЕТ 2022г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PotokW7</dc:creator>
  <cp:lastModifiedBy>Пользователь</cp:lastModifiedBy>
  <cp:lastPrinted>2023-03-01T09:28:24Z</cp:lastPrinted>
  <dcterms:created xsi:type="dcterms:W3CDTF">2021-04-01T12:47:02Z</dcterms:created>
  <dcterms:modified xsi:type="dcterms:W3CDTF">2023-03-01T09:28:26Z</dcterms:modified>
</cp:coreProperties>
</file>