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65" firstSheet="1" activeTab="2"/>
  </bookViews>
  <sheets>
    <sheet name=" Культуры 2б отчет  2020г" sheetId="2" r:id="rId1"/>
    <sheet name="ПЛАН НА 2022Г ПО ТР " sheetId="4" r:id="rId2"/>
    <sheet name="Отчет 2021 Культуты 2б" sheetId="5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5" l="1"/>
  <c r="D21" i="5"/>
  <c r="D26" i="5"/>
  <c r="D62" i="5" l="1"/>
  <c r="D61" i="5"/>
  <c r="D30" i="5"/>
  <c r="D15" i="5"/>
  <c r="E15" i="4" l="1"/>
  <c r="D15" i="4"/>
  <c r="C15" i="4"/>
  <c r="F11" i="4" l="1"/>
  <c r="F15" i="4" s="1"/>
  <c r="G11" i="4" l="1"/>
  <c r="G15" i="4" s="1"/>
  <c r="H11" i="4"/>
  <c r="H15" i="4" s="1"/>
  <c r="G55" i="2"/>
  <c r="D12" i="2" l="1"/>
  <c r="D11" i="2" s="1"/>
  <c r="D24" i="2" s="1"/>
  <c r="D18" i="2"/>
  <c r="D17" i="2"/>
  <c r="D15" i="2" s="1"/>
  <c r="D54" i="2"/>
  <c r="D26" i="2" l="1"/>
  <c r="D25" i="2" s="1"/>
</calcChain>
</file>

<file path=xl/sharedStrings.xml><?xml version="1.0" encoding="utf-8"?>
<sst xmlns="http://schemas.openxmlformats.org/spreadsheetml/2006/main" count="260" uniqueCount="133">
  <si>
    <t>ОБЩЕСТВО С ОГРАНИЧЕННОЙ ОТВЕТСТВЕННОСТЬЮ</t>
  </si>
  <si>
    <t>"УК "Сити дом"</t>
  </si>
  <si>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</si>
  <si>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</si>
  <si>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</si>
  <si>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</si>
  <si>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</si>
  <si>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</si>
  <si>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</si>
  <si>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</si>
  <si>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</si>
  <si>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</si>
  <si>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</si>
  <si>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</si>
  <si>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</si>
  <si>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</si>
  <si>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</si>
  <si>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</si>
  <si>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</si>
  <si>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</si>
  <si>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</si>
  <si>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</si>
  <si>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</si>
  <si>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</si>
  <si>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</si>
  <si>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</si>
  <si>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</si>
  <si>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</si>
  <si>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</si>
  <si>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</si>
  <si>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</si>
  <si>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</si>
  <si>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</si>
  <si>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</si>
  <si>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</si>
  <si>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</si>
  <si>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</si>
  <si>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</si>
  <si>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</si>
  <si>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</si>
  <si>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</si>
  <si>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</si>
  <si>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</si>
  <si>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</si>
  <si>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</si>
  <si>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</si>
  <si>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</si>
  <si>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</si>
  <si>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</si>
  <si>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</si>
  <si>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</si>
  <si>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</si>
  <si>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</si>
  <si>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</si>
  <si>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</si>
  <si>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</si>
  <si>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</si>
  <si>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</si>
  <si>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</si>
  <si>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</si>
  <si>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</si>
  <si>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</si>
  <si>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</si>
  <si>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</si>
  <si>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</si>
  <si>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</si>
  <si>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Окраска входных металлических дверей</t>
  </si>
  <si>
    <t>Ул. Культуры,2 Б</t>
  </si>
  <si>
    <t>Подготовка к отопительному сезону</t>
  </si>
  <si>
    <t>ИТОГО</t>
  </si>
  <si>
    <t xml:space="preserve">                Отчет об исполнении договора управления  за 2021год. </t>
  </si>
  <si>
    <t>01.01.2021 г.</t>
  </si>
  <si>
    <t>31.12.2021 г.</t>
  </si>
  <si>
    <t xml:space="preserve">    -    за водоотведение на ОДН</t>
  </si>
  <si>
    <t xml:space="preserve">    -    за холодное водоснабжение на ОДН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</si>
  <si>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</si>
  <si>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</si>
  <si>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</si>
  <si>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</si>
  <si>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</si>
  <si>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</si>
  <si>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</si>
  <si>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</si>
  <si>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</si>
  <si>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</si>
  <si>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</si>
  <si>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</si>
  <si>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</t>
  </si>
  <si>
    <t>7.</t>
  </si>
  <si>
    <t>7.1.</t>
  </si>
  <si>
    <t>7.2.</t>
  </si>
  <si>
    <t>Сбор, передача в специализированные организации  и обезвреживание ртутьсодержащих ламп</t>
  </si>
  <si>
    <t>5.</t>
  </si>
  <si>
    <t xml:space="preserve">Услуги по управлению 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</si>
  <si>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</si>
  <si>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</si>
  <si>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Очистка кровли от снега</t>
  </si>
  <si>
    <t>Укладка резиновой крошки  поверхности крылец входных групп подъездов</t>
  </si>
  <si>
    <t>Ремонт металлических  желобов</t>
  </si>
  <si>
    <t>Замена монометров и термометра в тепловом узле дома</t>
  </si>
  <si>
    <t>Замена лежанки ХВС в подвале дома</t>
  </si>
  <si>
    <t>Содержание мест накопления ТКО</t>
  </si>
  <si>
    <t>Согласовано</t>
  </si>
  <si>
    <t>Утверждаю</t>
  </si>
  <si>
    <t>___________________________</t>
  </si>
  <si>
    <t>Директор ООО "УК Сити Дом"</t>
  </si>
  <si>
    <t>___________________</t>
  </si>
  <si>
    <t>_______________20     г.</t>
  </si>
  <si>
    <t>ПРОЕКТ ПЛАНА</t>
  </si>
  <si>
    <t>ТЕКУЩЕГО РЕМОНТА НА 2022Г В МНОГОКВАРТИРНОМ ДОМЕ</t>
  </si>
  <si>
    <t xml:space="preserve">Общая  площадь  жилых помещений дома кв.м </t>
  </si>
  <si>
    <t>Стоимость услуг по теущему ремонту общего имущества дома руб/кв.м общ. пл. жил. пом.</t>
  </si>
  <si>
    <t>Наименование работ</t>
  </si>
  <si>
    <t>Объем</t>
  </si>
  <si>
    <t>Предварительная стоимость</t>
  </si>
  <si>
    <t>Сроки выполнения работ</t>
  </si>
  <si>
    <t>Переходящие остатки по текущеруменза предыдущий период</t>
  </si>
  <si>
    <t>Начисления по текущему ремонту за год</t>
  </si>
  <si>
    <t>Сумма по текущеему ремонту с учетом  остатков предыдущего периода</t>
  </si>
  <si>
    <t>Собираемость средств  не менее 95%</t>
  </si>
  <si>
    <t xml:space="preserve">Непредвиденные (аварийные ) работы по ремонту инженерного оборудовани\я и конструктивных элементов </t>
  </si>
  <si>
    <t>Механизированная уборка территории  с вывозом снега</t>
  </si>
  <si>
    <t>январь,
февраль,
март</t>
  </si>
  <si>
    <t>Работы будут выполнены в полном объеме при условии собираемости средств жителями 95%</t>
  </si>
  <si>
    <t>ул.Культуры, д. 2б</t>
  </si>
  <si>
    <t>Ремонт подъезда</t>
  </si>
  <si>
    <t>180кв.м</t>
  </si>
  <si>
    <t>июль-август</t>
  </si>
  <si>
    <t>текущему ремонту  общего имущетсва</t>
  </si>
  <si>
    <t>Информация о ведении претензионно-исковой работы в отношении потребителей должников</t>
  </si>
  <si>
    <t>ул. Культуры,2Б</t>
  </si>
  <si>
    <t xml:space="preserve">          в т.ч.ч ПАО "Ростелеком"</t>
  </si>
  <si>
    <t xml:space="preserve">         в т.ч.ч по статье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</si>
</sst>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4" fillId="0" borderId="6" xfId="1" applyFont="1" applyBorder="1" applyAlignment="1">
      <alignment horizontal="center"/>
    </xf>
    <xf numFmtId="4" fontId="4" fillId="0" borderId="6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/>
    <xf numFmtId="4" fontId="4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4" fontId="5" fillId="0" borderId="8" xfId="1" applyNumberFormat="1" applyFont="1" applyFill="1" applyBorder="1" applyAlignment="1">
      <alignment horizontal="center"/>
    </xf>
    <xf numFmtId="0" fontId="5" fillId="0" borderId="8" xfId="1" applyFont="1" applyFill="1" applyBorder="1"/>
    <xf numFmtId="0" fontId="4" fillId="0" borderId="8" xfId="1" applyFont="1" applyFill="1" applyBorder="1" applyAlignment="1">
      <alignment horizontal="left"/>
    </xf>
    <xf numFmtId="4" fontId="4" fillId="3" borderId="8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2" borderId="8" xfId="1" applyFont="1" applyFill="1" applyBorder="1"/>
    <xf numFmtId="4" fontId="5" fillId="2" borderId="8" xfId="1" applyNumberFormat="1" applyFont="1" applyFill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4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4" fillId="0" borderId="14" xfId="1" applyFont="1" applyFill="1" applyBorder="1"/>
    <xf numFmtId="3" fontId="4" fillId="0" borderId="8" xfId="1" applyNumberFormat="1" applyFont="1" applyFill="1" applyBorder="1" applyAlignment="1">
      <alignment horizontal="center"/>
    </xf>
    <xf numFmtId="4" fontId="4" fillId="4" borderId="8" xfId="1" applyNumberFormat="1" applyFont="1" applyFill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" fontId="4" fillId="3" borderId="8" xfId="1" applyNumberFormat="1" applyFont="1" applyFill="1" applyBorder="1" applyAlignment="1">
      <alignment horizontal="center" vertical="center" wrapText="1"/>
    </xf>
    <xf numFmtId="4" fontId="5" fillId="3" borderId="8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5" fillId="0" borderId="12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workbookViewId="0">
      <selection activeCell="A4" sqref="A4:D4"/>
    </sheetView>
  </sheetViews>
  <sheetFormatPr defaultRowHeight="15" x14ac:dyDescent="0.25"/>
  <cols>
    <col min="1" max="1" width="14" customWidth="1"/>
    <col min="2" max="2" width="68.140625" customWidth="1"/>
    <col min="3" max="3" width="11.28515625" customWidth="1"/>
    <col min="4" max="4" width="22.42578125" customWidth="1"/>
  </cols>
  <sheetData>
    <row r="1" spans="1:4" ht="15.75" x14ac:dyDescent="0.25">
      <c r="A1" s="44" t="s">
        <v>0</v>
      </c>
      <c r="B1" s="44"/>
      <c r="C1" s="44"/>
      <c r="D1" s="44"/>
    </row>
    <row r="2" spans="1:4" ht="15.75" x14ac:dyDescent="0.25">
      <c r="A2" s="45" t="s">
        <v>1</v>
      </c>
      <c r="B2" s="45"/>
      <c r="C2" s="45"/>
      <c r="D2" s="45"/>
    </row>
    <row r="3" spans="1:4" ht="15.75" x14ac:dyDescent="0.25">
      <c r="A3" s="46" t="s">
        <v>2</v>
      </c>
      <c r="B3" s="47"/>
      <c r="C3" s="47"/>
      <c r="D3" s="48"/>
    </row>
    <row r="4" spans="1:4" ht="15.75" x14ac:dyDescent="0.25">
      <c r="A4" s="49" t="s">
        <v>67</v>
      </c>
      <c r="B4" s="50"/>
      <c r="C4" s="50"/>
      <c r="D4" s="51"/>
    </row>
    <row r="5" spans="1:4" x14ac:dyDescent="0.25">
      <c r="A5" s="1" t="s">
        <v>3</v>
      </c>
      <c r="B5" s="1" t="s">
        <v>4</v>
      </c>
      <c r="C5" s="1" t="s">
        <v>5</v>
      </c>
      <c r="D5" s="2" t="s">
        <v>6</v>
      </c>
    </row>
    <row r="6" spans="1:4" x14ac:dyDescent="0.25">
      <c r="A6" s="3" t="s">
        <v>7</v>
      </c>
      <c r="B6" s="3"/>
      <c r="C6" s="3"/>
      <c r="D6" s="4"/>
    </row>
    <row r="7" spans="1:4" x14ac:dyDescent="0.25">
      <c r="A7" s="5">
        <v>1</v>
      </c>
      <c r="B7" s="6" t="s">
        <v>8</v>
      </c>
      <c r="C7" s="5" t="s">
        <v>9</v>
      </c>
      <c r="D7" s="7" t="s">
        <v>10</v>
      </c>
    </row>
    <row r="8" spans="1:4" x14ac:dyDescent="0.25">
      <c r="A8" s="5">
        <v>2</v>
      </c>
      <c r="B8" s="6" t="s">
        <v>11</v>
      </c>
      <c r="C8" s="5" t="s">
        <v>9</v>
      </c>
      <c r="D8" s="7" t="s">
        <v>12</v>
      </c>
    </row>
    <row r="9" spans="1:4" x14ac:dyDescent="0.25">
      <c r="A9" s="55" t="s">
        <v>13</v>
      </c>
      <c r="B9" s="56"/>
      <c r="C9" s="56"/>
      <c r="D9" s="57"/>
    </row>
    <row r="10" spans="1:4" x14ac:dyDescent="0.25">
      <c r="A10" s="58" t="s">
        <v>14</v>
      </c>
      <c r="B10" s="59"/>
      <c r="C10" s="59"/>
      <c r="D10" s="60"/>
    </row>
    <row r="11" spans="1:4" x14ac:dyDescent="0.25">
      <c r="A11" s="5">
        <v>3</v>
      </c>
      <c r="B11" s="8" t="s">
        <v>15</v>
      </c>
      <c r="C11" s="9" t="s">
        <v>16</v>
      </c>
      <c r="D11" s="10">
        <f>D12-D13</f>
        <v>-177844.13</v>
      </c>
    </row>
    <row r="12" spans="1:4" x14ac:dyDescent="0.25">
      <c r="A12" s="5">
        <v>4</v>
      </c>
      <c r="B12" s="6" t="s">
        <v>17</v>
      </c>
      <c r="C12" s="5"/>
      <c r="D12" s="7">
        <f>5760+4639.91</f>
        <v>10399.91</v>
      </c>
    </row>
    <row r="13" spans="1:4" x14ac:dyDescent="0.25">
      <c r="A13" s="5">
        <v>5</v>
      </c>
      <c r="B13" s="6" t="s">
        <v>18</v>
      </c>
      <c r="C13" s="5"/>
      <c r="D13" s="7">
        <v>188244.04</v>
      </c>
    </row>
    <row r="14" spans="1:4" x14ac:dyDescent="0.25">
      <c r="A14" s="5">
        <v>6</v>
      </c>
      <c r="B14" s="11" t="s">
        <v>19</v>
      </c>
      <c r="C14" s="9" t="s">
        <v>16</v>
      </c>
      <c r="D14" s="10">
        <v>343290.42</v>
      </c>
    </row>
    <row r="15" spans="1:4" x14ac:dyDescent="0.25">
      <c r="A15" s="5">
        <v>7</v>
      </c>
      <c r="B15" s="6" t="s">
        <v>20</v>
      </c>
      <c r="C15" s="5"/>
      <c r="D15" s="7">
        <f>D14-D16-D17</f>
        <v>282570.42</v>
      </c>
    </row>
    <row r="16" spans="1:4" x14ac:dyDescent="0.25">
      <c r="A16" s="5">
        <v>8</v>
      </c>
      <c r="B16" s="6" t="s">
        <v>21</v>
      </c>
      <c r="C16" s="5"/>
      <c r="D16" s="7">
        <v>16486.8</v>
      </c>
    </row>
    <row r="17" spans="1:4" x14ac:dyDescent="0.25">
      <c r="A17" s="5">
        <v>9</v>
      </c>
      <c r="B17" s="6" t="s">
        <v>22</v>
      </c>
      <c r="C17" s="5"/>
      <c r="D17" s="7">
        <f>3619.2+40614</f>
        <v>44233.2</v>
      </c>
    </row>
    <row r="18" spans="1:4" x14ac:dyDescent="0.25">
      <c r="A18" s="5">
        <v>10</v>
      </c>
      <c r="B18" s="11" t="s">
        <v>23</v>
      </c>
      <c r="C18" s="9" t="s">
        <v>16</v>
      </c>
      <c r="D18" s="10">
        <f>D19+D22</f>
        <v>353012.84</v>
      </c>
    </row>
    <row r="19" spans="1:4" x14ac:dyDescent="0.25">
      <c r="A19" s="5">
        <v>11</v>
      </c>
      <c r="B19" s="6" t="s">
        <v>24</v>
      </c>
      <c r="C19" s="5"/>
      <c r="D19" s="7">
        <v>350132.84</v>
      </c>
    </row>
    <row r="20" spans="1:4" x14ac:dyDescent="0.25">
      <c r="A20" s="5">
        <v>12</v>
      </c>
      <c r="B20" s="6" t="s">
        <v>25</v>
      </c>
      <c r="C20" s="5"/>
      <c r="D20" s="7">
        <v>0</v>
      </c>
    </row>
    <row r="21" spans="1:4" x14ac:dyDescent="0.25">
      <c r="A21" s="5">
        <v>13</v>
      </c>
      <c r="B21" s="6" t="s">
        <v>26</v>
      </c>
      <c r="C21" s="5"/>
      <c r="D21" s="7">
        <v>0</v>
      </c>
    </row>
    <row r="22" spans="1:4" x14ac:dyDescent="0.25">
      <c r="A22" s="5">
        <v>14</v>
      </c>
      <c r="B22" s="6" t="s">
        <v>27</v>
      </c>
      <c r="C22" s="5"/>
      <c r="D22" s="7">
        <v>2880</v>
      </c>
    </row>
    <row r="23" spans="1:4" x14ac:dyDescent="0.25">
      <c r="A23" s="5">
        <v>15</v>
      </c>
      <c r="B23" s="6" t="s">
        <v>28</v>
      </c>
      <c r="C23" s="5"/>
      <c r="D23" s="7">
        <v>0</v>
      </c>
    </row>
    <row r="24" spans="1:4" x14ac:dyDescent="0.25">
      <c r="A24" s="5">
        <v>16</v>
      </c>
      <c r="B24" s="11" t="s">
        <v>29</v>
      </c>
      <c r="C24" s="9" t="s">
        <v>16</v>
      </c>
      <c r="D24" s="10">
        <f>D11+D18</f>
        <v>175168.71000000002</v>
      </c>
    </row>
    <row r="25" spans="1:4" x14ac:dyDescent="0.25">
      <c r="A25" s="5">
        <v>17</v>
      </c>
      <c r="B25" s="11" t="s">
        <v>30</v>
      </c>
      <c r="C25" s="9" t="s">
        <v>16</v>
      </c>
      <c r="D25" s="10">
        <f>D26-D27</f>
        <v>-156547.32999999999</v>
      </c>
    </row>
    <row r="26" spans="1:4" x14ac:dyDescent="0.25">
      <c r="A26" s="5">
        <v>18</v>
      </c>
      <c r="B26" s="6" t="s">
        <v>31</v>
      </c>
      <c r="C26" s="5"/>
      <c r="D26" s="7">
        <f>11574.38+D22+D12</f>
        <v>24854.29</v>
      </c>
    </row>
    <row r="27" spans="1:4" x14ac:dyDescent="0.25">
      <c r="A27" s="5">
        <v>19</v>
      </c>
      <c r="B27" s="6" t="s">
        <v>32</v>
      </c>
      <c r="C27" s="5"/>
      <c r="D27" s="7">
        <v>181401.62</v>
      </c>
    </row>
    <row r="28" spans="1:4" x14ac:dyDescent="0.25">
      <c r="A28" s="61" t="s">
        <v>33</v>
      </c>
      <c r="B28" s="62"/>
      <c r="C28" s="62"/>
      <c r="D28" s="63"/>
    </row>
    <row r="29" spans="1:4" x14ac:dyDescent="0.25">
      <c r="A29" s="64" t="s">
        <v>34</v>
      </c>
      <c r="B29" s="65"/>
      <c r="C29" s="65"/>
      <c r="D29" s="66"/>
    </row>
    <row r="30" spans="1:4" x14ac:dyDescent="0.25">
      <c r="A30" s="5">
        <v>1</v>
      </c>
      <c r="B30" s="8" t="s">
        <v>35</v>
      </c>
      <c r="C30" s="5" t="s">
        <v>16</v>
      </c>
      <c r="D30" s="7">
        <v>145568.04</v>
      </c>
    </row>
    <row r="31" spans="1:4" x14ac:dyDescent="0.25">
      <c r="A31" s="5"/>
      <c r="B31" s="8" t="s">
        <v>36</v>
      </c>
      <c r="C31" s="5"/>
      <c r="D31" s="7"/>
    </row>
    <row r="32" spans="1:4" x14ac:dyDescent="0.25">
      <c r="A32" s="5"/>
      <c r="B32" s="12" t="s">
        <v>37</v>
      </c>
      <c r="C32" s="5"/>
      <c r="D32" s="13">
        <v>12063.6</v>
      </c>
    </row>
    <row r="33" spans="1:4" x14ac:dyDescent="0.25">
      <c r="A33" s="5"/>
      <c r="B33" s="12" t="s">
        <v>38</v>
      </c>
      <c r="C33" s="5"/>
      <c r="D33" s="7"/>
    </row>
    <row r="34" spans="1:4" x14ac:dyDescent="0.25">
      <c r="A34" s="5">
        <v>2</v>
      </c>
      <c r="B34" s="8" t="s">
        <v>39</v>
      </c>
      <c r="C34" s="5" t="s">
        <v>16</v>
      </c>
      <c r="D34" s="7">
        <v>48055.92</v>
      </c>
    </row>
    <row r="35" spans="1:4" x14ac:dyDescent="0.25">
      <c r="A35" s="5"/>
      <c r="B35" s="12" t="s">
        <v>40</v>
      </c>
      <c r="C35" s="5"/>
      <c r="D35" s="7"/>
    </row>
    <row r="36" spans="1:4" x14ac:dyDescent="0.25">
      <c r="A36" s="5">
        <v>3</v>
      </c>
      <c r="B36" s="8" t="s">
        <v>41</v>
      </c>
      <c r="C36" s="5" t="s">
        <v>16</v>
      </c>
      <c r="D36" s="7">
        <v>36405.599999999999</v>
      </c>
    </row>
    <row r="37" spans="1:4" x14ac:dyDescent="0.25">
      <c r="A37" s="5"/>
      <c r="B37" s="12" t="s">
        <v>42</v>
      </c>
      <c r="C37" s="5"/>
      <c r="D37" s="7"/>
    </row>
    <row r="38" spans="1:4" x14ac:dyDescent="0.25">
      <c r="A38" s="5">
        <v>4</v>
      </c>
      <c r="B38" s="11" t="s">
        <v>43</v>
      </c>
      <c r="C38" s="5" t="s">
        <v>16</v>
      </c>
      <c r="D38" s="7">
        <v>5831.28</v>
      </c>
    </row>
    <row r="39" spans="1:4" x14ac:dyDescent="0.25">
      <c r="A39" s="5"/>
      <c r="B39" s="6" t="s">
        <v>44</v>
      </c>
      <c r="C39" s="5"/>
      <c r="D39" s="7"/>
    </row>
    <row r="40" spans="1:4" x14ac:dyDescent="0.25">
      <c r="A40" s="5"/>
      <c r="B40" s="6" t="s">
        <v>45</v>
      </c>
      <c r="C40" s="5"/>
      <c r="D40" s="7"/>
    </row>
    <row r="41" spans="1:4" x14ac:dyDescent="0.25">
      <c r="A41" s="5"/>
      <c r="B41" s="6" t="s">
        <v>46</v>
      </c>
      <c r="C41" s="5"/>
      <c r="D41" s="7"/>
    </row>
    <row r="42" spans="1:4" x14ac:dyDescent="0.25">
      <c r="A42" s="5">
        <v>5</v>
      </c>
      <c r="B42" s="11" t="s">
        <v>47</v>
      </c>
      <c r="C42" s="5" t="s">
        <v>16</v>
      </c>
      <c r="D42" s="7">
        <v>7841.88</v>
      </c>
    </row>
    <row r="43" spans="1:4" x14ac:dyDescent="0.25">
      <c r="A43" s="5"/>
      <c r="B43" s="6" t="s">
        <v>42</v>
      </c>
      <c r="C43" s="5"/>
      <c r="D43" s="7"/>
    </row>
    <row r="44" spans="1:4" x14ac:dyDescent="0.25">
      <c r="A44" s="5">
        <v>9</v>
      </c>
      <c r="B44" s="11" t="s">
        <v>48</v>
      </c>
      <c r="C44" s="5" t="s">
        <v>16</v>
      </c>
      <c r="D44" s="7">
        <v>32169.599999999999</v>
      </c>
    </row>
    <row r="45" spans="1:4" x14ac:dyDescent="0.25">
      <c r="A45" s="5"/>
      <c r="B45" s="6" t="s">
        <v>38</v>
      </c>
      <c r="C45" s="5"/>
      <c r="D45" s="7"/>
    </row>
    <row r="46" spans="1:4" x14ac:dyDescent="0.25">
      <c r="A46" s="5">
        <v>10</v>
      </c>
      <c r="B46" s="11" t="s">
        <v>49</v>
      </c>
      <c r="C46" s="5" t="s">
        <v>16</v>
      </c>
      <c r="D46" s="7">
        <v>40614</v>
      </c>
    </row>
    <row r="47" spans="1:4" x14ac:dyDescent="0.25">
      <c r="A47" s="5"/>
      <c r="B47" s="6" t="s">
        <v>38</v>
      </c>
      <c r="C47" s="5"/>
      <c r="D47" s="7"/>
    </row>
    <row r="48" spans="1:4" x14ac:dyDescent="0.25">
      <c r="A48" s="5">
        <v>11</v>
      </c>
      <c r="B48" s="11" t="s">
        <v>50</v>
      </c>
      <c r="C48" s="5" t="s">
        <v>16</v>
      </c>
      <c r="D48" s="7">
        <v>3619.2</v>
      </c>
    </row>
    <row r="49" spans="1:7" x14ac:dyDescent="0.25">
      <c r="A49" s="5"/>
      <c r="B49" s="6" t="s">
        <v>38</v>
      </c>
      <c r="C49" s="5"/>
      <c r="D49" s="7"/>
    </row>
    <row r="50" spans="1:7" x14ac:dyDescent="0.25">
      <c r="A50" s="5">
        <v>12</v>
      </c>
      <c r="B50" s="11" t="s">
        <v>51</v>
      </c>
      <c r="C50" s="5" t="s">
        <v>16</v>
      </c>
      <c r="D50" s="7">
        <v>2784.78</v>
      </c>
    </row>
    <row r="51" spans="1:7" x14ac:dyDescent="0.25">
      <c r="A51" s="5"/>
      <c r="B51" s="6" t="s">
        <v>38</v>
      </c>
      <c r="C51" s="5"/>
      <c r="D51" s="7"/>
    </row>
    <row r="52" spans="1:7" x14ac:dyDescent="0.25">
      <c r="A52" s="5">
        <v>14</v>
      </c>
      <c r="B52" s="11" t="s">
        <v>52</v>
      </c>
      <c r="C52" s="5" t="s">
        <v>16</v>
      </c>
      <c r="D52" s="7">
        <v>3913.32</v>
      </c>
    </row>
    <row r="53" spans="1:7" x14ac:dyDescent="0.25">
      <c r="A53" s="5"/>
      <c r="B53" s="6" t="s">
        <v>38</v>
      </c>
      <c r="C53" s="5"/>
      <c r="D53" s="7"/>
    </row>
    <row r="54" spans="1:7" x14ac:dyDescent="0.25">
      <c r="A54" s="5"/>
      <c r="B54" s="6" t="s">
        <v>69</v>
      </c>
      <c r="C54" s="5"/>
      <c r="D54" s="7">
        <f>D30+D32+D34+D36+D38+D42+D44+D46+D48+D50+D52</f>
        <v>338867.22000000003</v>
      </c>
    </row>
    <row r="55" spans="1:7" x14ac:dyDescent="0.25">
      <c r="A55" s="14"/>
      <c r="B55" s="15" t="s">
        <v>53</v>
      </c>
      <c r="C55" s="14" t="s">
        <v>16</v>
      </c>
      <c r="D55" s="16">
        <v>5292.57</v>
      </c>
      <c r="G55" s="25">
        <f>D16-D55</f>
        <v>11194.23</v>
      </c>
    </row>
    <row r="56" spans="1:7" x14ac:dyDescent="0.25">
      <c r="A56" s="17">
        <v>1</v>
      </c>
      <c r="B56" s="21" t="s">
        <v>55</v>
      </c>
      <c r="C56" s="19" t="s">
        <v>54</v>
      </c>
      <c r="D56" s="20">
        <v>980</v>
      </c>
    </row>
    <row r="57" spans="1:7" x14ac:dyDescent="0.25">
      <c r="A57" s="17">
        <v>2</v>
      </c>
      <c r="B57" s="21" t="s">
        <v>66</v>
      </c>
      <c r="C57" s="19" t="s">
        <v>16</v>
      </c>
      <c r="D57" s="20">
        <v>1039.81</v>
      </c>
    </row>
    <row r="58" spans="1:7" x14ac:dyDescent="0.25">
      <c r="A58" s="17">
        <v>3</v>
      </c>
      <c r="B58" s="18" t="s">
        <v>68</v>
      </c>
      <c r="C58" s="19"/>
      <c r="D58" s="20">
        <v>3272.76</v>
      </c>
    </row>
    <row r="59" spans="1:7" x14ac:dyDescent="0.25">
      <c r="A59" s="5">
        <v>22</v>
      </c>
      <c r="B59" s="52" t="s">
        <v>56</v>
      </c>
      <c r="C59" s="53"/>
      <c r="D59" s="54"/>
    </row>
    <row r="60" spans="1:7" x14ac:dyDescent="0.25">
      <c r="A60" s="5"/>
      <c r="B60" s="22" t="s">
        <v>57</v>
      </c>
      <c r="C60" s="5" t="s">
        <v>61</v>
      </c>
      <c r="D60" s="23">
        <v>0</v>
      </c>
    </row>
    <row r="61" spans="1:7" x14ac:dyDescent="0.25">
      <c r="A61" s="5"/>
      <c r="B61" s="22" t="s">
        <v>58</v>
      </c>
      <c r="C61" s="5" t="s">
        <v>61</v>
      </c>
      <c r="D61" s="23">
        <v>0</v>
      </c>
    </row>
    <row r="62" spans="1:7" x14ac:dyDescent="0.25">
      <c r="A62" s="5"/>
      <c r="B62" s="22" t="s">
        <v>59</v>
      </c>
      <c r="C62" s="5" t="s">
        <v>61</v>
      </c>
      <c r="D62" s="23">
        <v>0</v>
      </c>
    </row>
    <row r="63" spans="1:7" x14ac:dyDescent="0.25">
      <c r="A63" s="5"/>
      <c r="B63" s="22" t="s">
        <v>60</v>
      </c>
      <c r="C63" s="5" t="s">
        <v>16</v>
      </c>
      <c r="D63" s="23">
        <v>0</v>
      </c>
    </row>
    <row r="64" spans="1:7" x14ac:dyDescent="0.25">
      <c r="A64" s="5">
        <v>23</v>
      </c>
      <c r="B64" s="52" t="s">
        <v>62</v>
      </c>
      <c r="C64" s="53"/>
      <c r="D64" s="54"/>
    </row>
    <row r="65" spans="1:4" x14ac:dyDescent="0.25">
      <c r="A65" s="5"/>
      <c r="B65" s="22" t="s">
        <v>63</v>
      </c>
      <c r="C65" s="5" t="s">
        <v>61</v>
      </c>
      <c r="D65" s="23">
        <v>1</v>
      </c>
    </row>
    <row r="66" spans="1:4" x14ac:dyDescent="0.25">
      <c r="A66" s="5"/>
      <c r="B66" s="22" t="s">
        <v>64</v>
      </c>
      <c r="C66" s="5" t="s">
        <v>61</v>
      </c>
      <c r="D66" s="23">
        <v>1</v>
      </c>
    </row>
    <row r="67" spans="1:4" x14ac:dyDescent="0.25">
      <c r="A67" s="5"/>
      <c r="B67" s="22" t="s">
        <v>65</v>
      </c>
      <c r="C67" s="5" t="s">
        <v>16</v>
      </c>
      <c r="D67" s="24">
        <v>21031</v>
      </c>
    </row>
  </sheetData>
  <mergeCells count="10">
    <mergeCell ref="B64:D64"/>
    <mergeCell ref="A9:D9"/>
    <mergeCell ref="A10:D10"/>
    <mergeCell ref="A28:D28"/>
    <mergeCell ref="A29:D29"/>
    <mergeCell ref="A1:D1"/>
    <mergeCell ref="A2:D2"/>
    <mergeCell ref="A3:D3"/>
    <mergeCell ref="A4:D4"/>
    <mergeCell ref="B59:D59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topLeftCell="A4" workbookViewId="0">
      <selection activeCell="F11" sqref="F11"/>
    </sheetView>
  </sheetViews>
  <sheetFormatPr defaultRowHeight="15" x14ac:dyDescent="0.25"/>
  <cols>
    <col min="1" max="1" width="23.42578125" customWidth="1"/>
    <col min="2" max="2" width="9" customWidth="1"/>
    <col min="3" max="3" width="15.28515625" customWidth="1"/>
    <col min="4" max="4" width="16.140625" customWidth="1"/>
    <col min="5" max="5" width="18.42578125" customWidth="1"/>
    <col min="6" max="6" width="17" customWidth="1"/>
    <col min="7" max="7" width="17.7109375" customWidth="1"/>
    <col min="8" max="8" width="16.42578125" customWidth="1"/>
  </cols>
  <sheetData>
    <row r="1" spans="1:11" x14ac:dyDescent="0.25">
      <c r="A1" s="71" t="s">
        <v>102</v>
      </c>
      <c r="B1" s="71"/>
      <c r="C1" s="71"/>
      <c r="D1" s="27"/>
      <c r="E1" s="27"/>
      <c r="F1" s="27"/>
      <c r="G1" s="71" t="s">
        <v>103</v>
      </c>
      <c r="H1" s="71"/>
      <c r="I1" s="26"/>
      <c r="J1" s="26"/>
      <c r="K1" s="26"/>
    </row>
    <row r="2" spans="1:11" x14ac:dyDescent="0.25">
      <c r="A2" s="71" t="s">
        <v>104</v>
      </c>
      <c r="B2" s="71"/>
      <c r="C2" s="71"/>
      <c r="D2" s="27"/>
      <c r="E2" s="27"/>
      <c r="F2" s="27"/>
      <c r="G2" s="71" t="s">
        <v>105</v>
      </c>
      <c r="H2" s="71"/>
      <c r="I2" s="26"/>
      <c r="J2" s="26"/>
      <c r="K2" s="26"/>
    </row>
    <row r="3" spans="1:11" x14ac:dyDescent="0.25">
      <c r="A3" s="71" t="s">
        <v>104</v>
      </c>
      <c r="B3" s="71"/>
      <c r="C3" s="71"/>
      <c r="D3" s="27"/>
      <c r="E3" s="27"/>
      <c r="F3" s="27"/>
      <c r="G3" s="71" t="s">
        <v>106</v>
      </c>
      <c r="H3" s="71"/>
      <c r="I3" s="26"/>
      <c r="J3" s="26"/>
      <c r="K3" s="26"/>
    </row>
    <row r="4" spans="1:11" x14ac:dyDescent="0.25">
      <c r="A4" s="27"/>
      <c r="B4" s="27"/>
      <c r="C4" s="27"/>
      <c r="D4" s="27"/>
      <c r="E4" s="27"/>
      <c r="F4" s="27"/>
      <c r="G4" s="71" t="s">
        <v>107</v>
      </c>
      <c r="H4" s="71"/>
      <c r="I4" s="26"/>
      <c r="J4" s="26"/>
      <c r="K4" s="26"/>
    </row>
    <row r="5" spans="1:11" x14ac:dyDescent="0.25">
      <c r="A5" s="73" t="s">
        <v>108</v>
      </c>
      <c r="B5" s="73"/>
      <c r="C5" s="73"/>
      <c r="D5" s="73"/>
      <c r="E5" s="73"/>
      <c r="F5" s="73"/>
      <c r="G5" s="73"/>
      <c r="H5" s="73"/>
      <c r="I5" s="26"/>
      <c r="J5" s="26"/>
      <c r="K5" s="26"/>
    </row>
    <row r="6" spans="1:11" x14ac:dyDescent="0.25">
      <c r="A6" s="73" t="s">
        <v>109</v>
      </c>
      <c r="B6" s="73"/>
      <c r="C6" s="73"/>
      <c r="D6" s="73"/>
      <c r="E6" s="73"/>
      <c r="F6" s="73"/>
      <c r="G6" s="73"/>
      <c r="H6" s="73"/>
      <c r="I6" s="26"/>
      <c r="J6" s="26"/>
      <c r="K6" s="26"/>
    </row>
    <row r="7" spans="1:11" x14ac:dyDescent="0.25">
      <c r="A7" s="73" t="s">
        <v>124</v>
      </c>
      <c r="B7" s="73"/>
      <c r="C7" s="73"/>
      <c r="D7" s="73"/>
      <c r="E7" s="73"/>
      <c r="F7" s="73"/>
      <c r="G7" s="73"/>
      <c r="H7" s="73"/>
      <c r="I7" s="26"/>
      <c r="J7" s="26"/>
      <c r="K7" s="26"/>
    </row>
    <row r="8" spans="1:11" x14ac:dyDescent="0.25">
      <c r="A8" s="71" t="s">
        <v>110</v>
      </c>
      <c r="B8" s="71"/>
      <c r="C8" s="71"/>
      <c r="D8" s="71"/>
      <c r="E8" s="71"/>
      <c r="F8" s="71"/>
      <c r="G8" s="27"/>
      <c r="H8" s="27">
        <v>1681</v>
      </c>
      <c r="I8" s="26"/>
      <c r="J8" s="26"/>
      <c r="K8" s="26"/>
    </row>
    <row r="9" spans="1:11" x14ac:dyDescent="0.25">
      <c r="A9" s="72" t="s">
        <v>111</v>
      </c>
      <c r="B9" s="72"/>
      <c r="C9" s="72"/>
      <c r="D9" s="72"/>
      <c r="E9" s="72"/>
      <c r="F9" s="72"/>
      <c r="G9" s="27"/>
      <c r="H9" s="31">
        <v>5</v>
      </c>
      <c r="I9" s="26"/>
      <c r="J9" s="26"/>
      <c r="K9" s="26"/>
    </row>
    <row r="10" spans="1:11" ht="90" x14ac:dyDescent="0.25">
      <c r="A10" s="29" t="s">
        <v>112</v>
      </c>
      <c r="B10" s="29" t="s">
        <v>113</v>
      </c>
      <c r="C10" s="29" t="s">
        <v>114</v>
      </c>
      <c r="D10" s="29" t="s">
        <v>115</v>
      </c>
      <c r="E10" s="29" t="s">
        <v>116</v>
      </c>
      <c r="F10" s="29" t="s">
        <v>117</v>
      </c>
      <c r="G10" s="29" t="s">
        <v>118</v>
      </c>
      <c r="H10" s="29" t="s">
        <v>119</v>
      </c>
      <c r="I10" s="26"/>
      <c r="J10" s="26"/>
      <c r="K10" s="26"/>
    </row>
    <row r="11" spans="1:11" x14ac:dyDescent="0.25">
      <c r="A11" s="28"/>
      <c r="B11" s="29"/>
      <c r="C11" s="29"/>
      <c r="D11" s="29"/>
      <c r="E11" s="30">
        <v>-29266.54</v>
      </c>
      <c r="F11" s="30">
        <f>H8*H9*12</f>
        <v>100860</v>
      </c>
      <c r="G11" s="30">
        <f>E11+F11</f>
        <v>71593.459999999992</v>
      </c>
      <c r="H11" s="30">
        <f>F11*95%</f>
        <v>95817</v>
      </c>
      <c r="I11" s="26"/>
      <c r="J11" s="26"/>
      <c r="K11" s="26"/>
    </row>
    <row r="12" spans="1:11" ht="90" x14ac:dyDescent="0.25">
      <c r="A12" s="28" t="s">
        <v>120</v>
      </c>
      <c r="B12" s="29"/>
      <c r="C12" s="30">
        <v>5000</v>
      </c>
      <c r="D12" s="29"/>
      <c r="E12" s="29"/>
      <c r="F12" s="29"/>
      <c r="G12" s="29"/>
      <c r="H12" s="29"/>
      <c r="I12" s="26"/>
      <c r="J12" s="26"/>
      <c r="K12" s="26"/>
    </row>
    <row r="13" spans="1:11" ht="45" x14ac:dyDescent="0.25">
      <c r="A13" s="28" t="s">
        <v>121</v>
      </c>
      <c r="B13" s="29">
        <v>5</v>
      </c>
      <c r="C13" s="30">
        <v>6000</v>
      </c>
      <c r="D13" s="29" t="s">
        <v>122</v>
      </c>
      <c r="E13" s="29"/>
      <c r="F13" s="29"/>
      <c r="G13" s="29"/>
      <c r="H13" s="29"/>
      <c r="I13" s="26"/>
      <c r="J13" s="26"/>
      <c r="K13" s="26"/>
    </row>
    <row r="14" spans="1:11" x14ac:dyDescent="0.25">
      <c r="A14" s="28" t="s">
        <v>125</v>
      </c>
      <c r="B14" s="29" t="s">
        <v>126</v>
      </c>
      <c r="C14" s="30">
        <v>61000</v>
      </c>
      <c r="D14" s="29" t="s">
        <v>127</v>
      </c>
      <c r="E14" s="29"/>
      <c r="F14" s="29"/>
      <c r="G14" s="29"/>
      <c r="H14" s="29"/>
      <c r="I14" s="26"/>
      <c r="J14" s="26"/>
      <c r="K14" s="26"/>
    </row>
    <row r="15" spans="1:11" x14ac:dyDescent="0.25">
      <c r="A15" s="28"/>
      <c r="B15" s="29"/>
      <c r="C15" s="30">
        <f>SUM(C12:C14)</f>
        <v>72000</v>
      </c>
      <c r="D15" s="30">
        <f t="shared" ref="D15" si="0">SUM(D12:D14)</f>
        <v>0</v>
      </c>
      <c r="E15" s="30">
        <f>SUM(E11:E14)</f>
        <v>-29266.54</v>
      </c>
      <c r="F15" s="30">
        <f t="shared" ref="F15:H15" si="1">SUM(F11:F14)</f>
        <v>100860</v>
      </c>
      <c r="G15" s="30">
        <f t="shared" si="1"/>
        <v>71593.459999999992</v>
      </c>
      <c r="H15" s="30">
        <f t="shared" si="1"/>
        <v>95817</v>
      </c>
      <c r="I15" s="26"/>
      <c r="J15" s="26"/>
      <c r="K15" s="26"/>
    </row>
    <row r="16" spans="1:11" x14ac:dyDescent="0.25">
      <c r="A16" s="27"/>
      <c r="B16" s="27"/>
      <c r="C16" s="27"/>
      <c r="D16" s="27"/>
      <c r="F16" s="27"/>
      <c r="G16" s="27"/>
      <c r="H16" s="27"/>
      <c r="I16" s="26"/>
      <c r="J16" s="26"/>
      <c r="K16" s="26"/>
    </row>
    <row r="17" spans="1:11" x14ac:dyDescent="0.25">
      <c r="A17" s="71" t="s">
        <v>123</v>
      </c>
      <c r="B17" s="71"/>
      <c r="C17" s="71"/>
      <c r="D17" s="71"/>
      <c r="E17" s="71"/>
      <c r="F17" s="71"/>
      <c r="G17" s="71"/>
      <c r="H17" s="71"/>
      <c r="I17" s="26"/>
      <c r="J17" s="26"/>
      <c r="K17" s="26"/>
    </row>
    <row r="18" spans="1:11" x14ac:dyDescent="0.25">
      <c r="A18" s="27"/>
      <c r="B18" s="27"/>
      <c r="C18" s="27"/>
      <c r="D18" s="27"/>
      <c r="E18" s="27"/>
      <c r="F18" s="27"/>
      <c r="G18" s="27"/>
      <c r="H18" s="27"/>
      <c r="I18" s="26"/>
      <c r="J18" s="26"/>
      <c r="K18" s="26"/>
    </row>
    <row r="19" spans="1:11" x14ac:dyDescent="0.25">
      <c r="A19" s="27"/>
      <c r="B19" s="27"/>
      <c r="C19" s="27"/>
      <c r="D19" s="27"/>
      <c r="E19" s="27"/>
      <c r="F19" s="27"/>
      <c r="G19" s="27"/>
      <c r="H19" s="27"/>
      <c r="I19" s="26"/>
      <c r="J19" s="26"/>
      <c r="K19" s="26"/>
    </row>
    <row r="20" spans="1:11" x14ac:dyDescent="0.25">
      <c r="A20" s="27"/>
      <c r="B20" s="27"/>
      <c r="C20" s="27"/>
      <c r="D20" s="27"/>
      <c r="E20" s="27"/>
      <c r="F20" s="27"/>
      <c r="G20" s="27"/>
      <c r="H20" s="27"/>
      <c r="I20" s="26"/>
      <c r="J20" s="26"/>
      <c r="K20" s="26"/>
    </row>
    <row r="21" spans="1:11" x14ac:dyDescent="0.25">
      <c r="A21" s="27"/>
      <c r="B21" s="27"/>
      <c r="C21" s="27"/>
      <c r="D21" s="27"/>
      <c r="E21" s="27"/>
      <c r="F21" s="27"/>
      <c r="G21" s="27"/>
      <c r="H21" s="27"/>
      <c r="I21" s="26"/>
      <c r="J21" s="26"/>
      <c r="K21" s="26"/>
    </row>
    <row r="22" spans="1:1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</sheetData>
  <mergeCells count="13">
    <mergeCell ref="A17:H17"/>
    <mergeCell ref="A8:F8"/>
    <mergeCell ref="A9:F9"/>
    <mergeCell ref="G1:H1"/>
    <mergeCell ref="G2:H2"/>
    <mergeCell ref="G3:H3"/>
    <mergeCell ref="G4:H4"/>
    <mergeCell ref="A1:C1"/>
    <mergeCell ref="A2:C2"/>
    <mergeCell ref="A3:C3"/>
    <mergeCell ref="A5:H5"/>
    <mergeCell ref="A6:H6"/>
    <mergeCell ref="A7:H7"/>
  </mergeCells>
  <pageMargins left="0" right="0" top="0" bottom="0" header="0.31496062992125984" footer="0.31496062992125984"/>
  <pageSetup paperSize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9"/>
  <sheetViews>
    <sheetView tabSelected="1" workbookViewId="0">
      <selection activeCell="D82" sqref="D82"/>
    </sheetView>
  </sheetViews>
  <sheetFormatPr defaultRowHeight="15" x14ac:dyDescent="0.25"/>
  <cols>
    <col min="2" max="2" width="67.7109375" customWidth="1"/>
    <col min="3" max="3" width="10.85546875" customWidth="1"/>
    <col min="4" max="4" width="16.42578125" customWidth="1"/>
    <col min="6" max="6" width="9.7109375" bestFit="1" customWidth="1"/>
  </cols>
  <sheetData>
    <row r="1" spans="1:4" ht="15.75" x14ac:dyDescent="0.25">
      <c r="A1" s="67" t="s">
        <v>0</v>
      </c>
      <c r="B1" s="67"/>
      <c r="C1" s="67"/>
      <c r="D1" s="67"/>
    </row>
    <row r="2" spans="1:4" ht="15.75" x14ac:dyDescent="0.25">
      <c r="A2" s="68" t="s">
        <v>1</v>
      </c>
      <c r="B2" s="68"/>
      <c r="C2" s="68"/>
      <c r="D2" s="68"/>
    </row>
    <row r="3" spans="1:4" x14ac:dyDescent="0.25">
      <c r="A3" s="69" t="s">
        <v>70</v>
      </c>
      <c r="B3" s="70"/>
      <c r="C3" s="70"/>
      <c r="D3" s="70"/>
    </row>
    <row r="4" spans="1:4" x14ac:dyDescent="0.25">
      <c r="A4" s="81" t="s">
        <v>130</v>
      </c>
      <c r="B4" s="82"/>
      <c r="C4" s="82"/>
      <c r="D4" s="83"/>
    </row>
    <row r="5" spans="1:4" ht="15.75" x14ac:dyDescent="0.25">
      <c r="A5" s="37"/>
      <c r="B5" s="37"/>
      <c r="C5" s="37"/>
      <c r="D5" s="37"/>
    </row>
    <row r="6" spans="1:4" x14ac:dyDescent="0.25">
      <c r="A6" s="34" t="s">
        <v>3</v>
      </c>
      <c r="B6" s="34" t="s">
        <v>4</v>
      </c>
      <c r="C6" s="34" t="s">
        <v>5</v>
      </c>
      <c r="D6" s="32" t="s">
        <v>6</v>
      </c>
    </row>
    <row r="7" spans="1:4" x14ac:dyDescent="0.25">
      <c r="A7" s="34" t="s">
        <v>7</v>
      </c>
      <c r="B7" s="34"/>
      <c r="C7" s="34"/>
      <c r="D7" s="32"/>
    </row>
    <row r="8" spans="1:4" x14ac:dyDescent="0.25">
      <c r="A8" s="34">
        <v>1</v>
      </c>
      <c r="B8" s="35" t="s">
        <v>8</v>
      </c>
      <c r="C8" s="34" t="s">
        <v>9</v>
      </c>
      <c r="D8" s="32" t="s">
        <v>71</v>
      </c>
    </row>
    <row r="9" spans="1:4" x14ac:dyDescent="0.25">
      <c r="A9" s="34">
        <v>2</v>
      </c>
      <c r="B9" s="35" t="s">
        <v>11</v>
      </c>
      <c r="C9" s="34" t="s">
        <v>9</v>
      </c>
      <c r="D9" s="32" t="s">
        <v>72</v>
      </c>
    </row>
    <row r="10" spans="1:4" x14ac:dyDescent="0.25">
      <c r="A10" s="74" t="s">
        <v>13</v>
      </c>
      <c r="B10" s="84"/>
      <c r="C10" s="84"/>
      <c r="D10" s="84"/>
    </row>
    <row r="11" spans="1:4" x14ac:dyDescent="0.25">
      <c r="A11" s="74" t="s">
        <v>128</v>
      </c>
      <c r="B11" s="85"/>
      <c r="C11" s="85"/>
      <c r="D11" s="85"/>
    </row>
    <row r="12" spans="1:4" x14ac:dyDescent="0.25">
      <c r="A12" s="34">
        <v>3</v>
      </c>
      <c r="B12" s="38" t="s">
        <v>15</v>
      </c>
      <c r="C12" s="39" t="s">
        <v>16</v>
      </c>
      <c r="D12" s="33">
        <v>-181401.62</v>
      </c>
    </row>
    <row r="13" spans="1:4" x14ac:dyDescent="0.25">
      <c r="A13" s="34" t="s">
        <v>75</v>
      </c>
      <c r="B13" s="35" t="s">
        <v>17</v>
      </c>
      <c r="C13" s="34"/>
      <c r="D13" s="32">
        <v>0</v>
      </c>
    </row>
    <row r="14" spans="1:4" x14ac:dyDescent="0.25">
      <c r="A14" s="34" t="s">
        <v>76</v>
      </c>
      <c r="B14" s="35" t="s">
        <v>18</v>
      </c>
      <c r="C14" s="34"/>
      <c r="D14" s="32">
        <v>-181401.62</v>
      </c>
    </row>
    <row r="15" spans="1:4" ht="28.5" x14ac:dyDescent="0.25">
      <c r="A15" s="34">
        <v>4</v>
      </c>
      <c r="B15" s="40" t="s">
        <v>19</v>
      </c>
      <c r="C15" s="39" t="s">
        <v>16</v>
      </c>
      <c r="D15" s="33">
        <f>D16+D17+D18+D19+D20</f>
        <v>393732.36</v>
      </c>
    </row>
    <row r="16" spans="1:4" x14ac:dyDescent="0.25">
      <c r="A16" s="34" t="s">
        <v>77</v>
      </c>
      <c r="B16" s="35" t="s">
        <v>20</v>
      </c>
      <c r="C16" s="34"/>
      <c r="D16" s="32">
        <v>271851.59999999998</v>
      </c>
    </row>
    <row r="17" spans="1:4" x14ac:dyDescent="0.25">
      <c r="A17" s="34" t="s">
        <v>78</v>
      </c>
      <c r="B17" s="35" t="s">
        <v>21</v>
      </c>
      <c r="C17" s="34"/>
      <c r="D17" s="32">
        <v>58508.4</v>
      </c>
    </row>
    <row r="18" spans="1:4" x14ac:dyDescent="0.25">
      <c r="A18" s="34" t="s">
        <v>79</v>
      </c>
      <c r="B18" s="35" t="s">
        <v>22</v>
      </c>
      <c r="C18" s="34"/>
      <c r="D18" s="32">
        <v>56497.8</v>
      </c>
    </row>
    <row r="19" spans="1:4" x14ac:dyDescent="0.25">
      <c r="A19" s="34" t="s">
        <v>80</v>
      </c>
      <c r="B19" s="35" t="s">
        <v>73</v>
      </c>
      <c r="C19" s="34"/>
      <c r="D19" s="32">
        <v>4010.94</v>
      </c>
    </row>
    <row r="20" spans="1:4" x14ac:dyDescent="0.25">
      <c r="A20" s="34" t="s">
        <v>81</v>
      </c>
      <c r="B20" s="35" t="s">
        <v>74</v>
      </c>
      <c r="C20" s="34"/>
      <c r="D20" s="32">
        <v>2863.62</v>
      </c>
    </row>
    <row r="21" spans="1:4" x14ac:dyDescent="0.25">
      <c r="A21" s="34" t="s">
        <v>92</v>
      </c>
      <c r="B21" s="40" t="s">
        <v>23</v>
      </c>
      <c r="C21" s="39" t="s">
        <v>16</v>
      </c>
      <c r="D21" s="33">
        <f>D22+D24+D25+D26+D28</f>
        <v>365051.08</v>
      </c>
    </row>
    <row r="22" spans="1:4" x14ac:dyDescent="0.25">
      <c r="A22" s="34" t="s">
        <v>82</v>
      </c>
      <c r="B22" s="35" t="s">
        <v>24</v>
      </c>
      <c r="C22" s="34"/>
      <c r="D22" s="32">
        <v>363431.08</v>
      </c>
    </row>
    <row r="23" spans="1:4" x14ac:dyDescent="0.25">
      <c r="A23" s="34"/>
      <c r="B23" s="35" t="s">
        <v>132</v>
      </c>
      <c r="C23" s="34"/>
      <c r="D23" s="32">
        <v>48473.39</v>
      </c>
    </row>
    <row r="24" spans="1:4" x14ac:dyDescent="0.25">
      <c r="A24" s="34" t="s">
        <v>83</v>
      </c>
      <c r="B24" s="35" t="s">
        <v>25</v>
      </c>
      <c r="C24" s="34"/>
      <c r="D24" s="32">
        <v>0</v>
      </c>
    </row>
    <row r="25" spans="1:4" x14ac:dyDescent="0.25">
      <c r="A25" s="34" t="s">
        <v>84</v>
      </c>
      <c r="B25" s="35" t="s">
        <v>26</v>
      </c>
      <c r="C25" s="34"/>
      <c r="D25" s="32">
        <v>0</v>
      </c>
    </row>
    <row r="26" spans="1:4" x14ac:dyDescent="0.25">
      <c r="A26" s="34" t="s">
        <v>85</v>
      </c>
      <c r="B26" s="35" t="s">
        <v>27</v>
      </c>
      <c r="C26" s="34"/>
      <c r="D26" s="32">
        <f>2160*75%</f>
        <v>1620</v>
      </c>
    </row>
    <row r="27" spans="1:4" x14ac:dyDescent="0.25">
      <c r="A27" s="34"/>
      <c r="B27" s="35" t="s">
        <v>131</v>
      </c>
      <c r="C27" s="34"/>
      <c r="D27" s="32"/>
    </row>
    <row r="28" spans="1:4" x14ac:dyDescent="0.25">
      <c r="A28" s="34" t="s">
        <v>86</v>
      </c>
      <c r="B28" s="35" t="s">
        <v>28</v>
      </c>
      <c r="C28" s="34"/>
      <c r="D28" s="32">
        <v>0</v>
      </c>
    </row>
    <row r="29" spans="1:4" x14ac:dyDescent="0.25">
      <c r="A29" s="34" t="s">
        <v>87</v>
      </c>
      <c r="B29" s="40" t="s">
        <v>29</v>
      </c>
      <c r="C29" s="39" t="s">
        <v>16</v>
      </c>
      <c r="D29" s="33">
        <f>D12+D21</f>
        <v>183649.46000000002</v>
      </c>
    </row>
    <row r="30" spans="1:4" x14ac:dyDescent="0.25">
      <c r="A30" s="34" t="s">
        <v>88</v>
      </c>
      <c r="B30" s="40" t="s">
        <v>30</v>
      </c>
      <c r="C30" s="39" t="s">
        <v>16</v>
      </c>
      <c r="D30" s="33">
        <f>D31+D32</f>
        <v>-230934.43</v>
      </c>
    </row>
    <row r="31" spans="1:4" x14ac:dyDescent="0.25">
      <c r="A31" s="34" t="s">
        <v>89</v>
      </c>
      <c r="B31" s="35" t="s">
        <v>31</v>
      </c>
      <c r="C31" s="34"/>
      <c r="D31" s="32">
        <v>0</v>
      </c>
    </row>
    <row r="32" spans="1:4" x14ac:dyDescent="0.25">
      <c r="A32" s="34" t="s">
        <v>90</v>
      </c>
      <c r="B32" s="35" t="s">
        <v>32</v>
      </c>
      <c r="C32" s="34"/>
      <c r="D32" s="32">
        <v>-230934.43</v>
      </c>
    </row>
    <row r="33" spans="1:4" x14ac:dyDescent="0.25">
      <c r="A33" s="74" t="s">
        <v>33</v>
      </c>
      <c r="B33" s="75"/>
      <c r="C33" s="75"/>
      <c r="D33" s="75"/>
    </row>
    <row r="34" spans="1:4" x14ac:dyDescent="0.25">
      <c r="A34" s="74" t="s">
        <v>34</v>
      </c>
      <c r="B34" s="75"/>
      <c r="C34" s="75"/>
      <c r="D34" s="75"/>
    </row>
    <row r="35" spans="1:4" x14ac:dyDescent="0.25">
      <c r="A35" s="34">
        <v>1</v>
      </c>
      <c r="B35" s="38" t="s">
        <v>35</v>
      </c>
      <c r="C35" s="34" t="s">
        <v>16</v>
      </c>
      <c r="D35" s="32">
        <v>136318.92000000001</v>
      </c>
    </row>
    <row r="36" spans="1:4" x14ac:dyDescent="0.25">
      <c r="A36" s="34"/>
      <c r="B36" s="38" t="s">
        <v>36</v>
      </c>
      <c r="C36" s="34"/>
      <c r="D36" s="32"/>
    </row>
    <row r="37" spans="1:4" x14ac:dyDescent="0.25">
      <c r="A37" s="34"/>
      <c r="B37" s="41" t="s">
        <v>37</v>
      </c>
      <c r="C37" s="34"/>
      <c r="D37" s="32">
        <v>12063.6</v>
      </c>
    </row>
    <row r="38" spans="1:4" x14ac:dyDescent="0.25">
      <c r="A38" s="34"/>
      <c r="B38" s="41" t="s">
        <v>38</v>
      </c>
      <c r="C38" s="34"/>
      <c r="D38" s="32"/>
    </row>
    <row r="39" spans="1:4" ht="28.5" x14ac:dyDescent="0.25">
      <c r="A39" s="34">
        <v>2</v>
      </c>
      <c r="B39" s="38" t="s">
        <v>39</v>
      </c>
      <c r="C39" s="34" t="s">
        <v>16</v>
      </c>
      <c r="D39" s="32">
        <v>48055.92</v>
      </c>
    </row>
    <row r="40" spans="1:4" x14ac:dyDescent="0.25">
      <c r="A40" s="34"/>
      <c r="B40" s="41" t="s">
        <v>40</v>
      </c>
      <c r="C40" s="34"/>
      <c r="D40" s="32"/>
    </row>
    <row r="41" spans="1:4" x14ac:dyDescent="0.25">
      <c r="A41" s="34">
        <v>3</v>
      </c>
      <c r="B41" s="38" t="s">
        <v>41</v>
      </c>
      <c r="C41" s="34" t="s">
        <v>16</v>
      </c>
      <c r="D41" s="32">
        <v>36405.599999999999</v>
      </c>
    </row>
    <row r="42" spans="1:4" x14ac:dyDescent="0.25">
      <c r="A42" s="34"/>
      <c r="B42" s="41" t="s">
        <v>42</v>
      </c>
      <c r="C42" s="34"/>
      <c r="D42" s="32"/>
    </row>
    <row r="43" spans="1:4" ht="28.5" x14ac:dyDescent="0.25">
      <c r="A43" s="34">
        <v>4</v>
      </c>
      <c r="B43" s="40" t="s">
        <v>43</v>
      </c>
      <c r="C43" s="34" t="s">
        <v>16</v>
      </c>
      <c r="D43" s="32">
        <v>5831.28</v>
      </c>
    </row>
    <row r="44" spans="1:4" x14ac:dyDescent="0.25">
      <c r="A44" s="34"/>
      <c r="B44" s="35" t="s">
        <v>44</v>
      </c>
      <c r="C44" s="34"/>
      <c r="D44" s="32"/>
    </row>
    <row r="45" spans="1:4" x14ac:dyDescent="0.25">
      <c r="A45" s="34"/>
      <c r="B45" s="35" t="s">
        <v>45</v>
      </c>
      <c r="C45" s="34"/>
      <c r="D45" s="32"/>
    </row>
    <row r="46" spans="1:4" x14ac:dyDescent="0.25">
      <c r="A46" s="34"/>
      <c r="B46" s="35" t="s">
        <v>46</v>
      </c>
      <c r="C46" s="34"/>
      <c r="D46" s="32"/>
    </row>
    <row r="47" spans="1:4" x14ac:dyDescent="0.25">
      <c r="A47" s="34">
        <v>5</v>
      </c>
      <c r="B47" s="40" t="s">
        <v>101</v>
      </c>
      <c r="C47" s="34" t="s">
        <v>16</v>
      </c>
      <c r="D47" s="32">
        <v>4725.24</v>
      </c>
    </row>
    <row r="48" spans="1:4" x14ac:dyDescent="0.25">
      <c r="A48" s="34"/>
      <c r="B48" s="35" t="s">
        <v>38</v>
      </c>
      <c r="C48" s="34"/>
      <c r="D48" s="32"/>
    </row>
    <row r="49" spans="1:6" x14ac:dyDescent="0.25">
      <c r="A49" s="34">
        <v>6</v>
      </c>
      <c r="B49" s="40" t="s">
        <v>47</v>
      </c>
      <c r="C49" s="34" t="s">
        <v>16</v>
      </c>
      <c r="D49" s="32">
        <v>7841.88</v>
      </c>
    </row>
    <row r="50" spans="1:6" x14ac:dyDescent="0.25">
      <c r="A50" s="34"/>
      <c r="B50" s="35" t="s">
        <v>42</v>
      </c>
      <c r="C50" s="34"/>
      <c r="D50" s="32"/>
    </row>
    <row r="51" spans="1:6" x14ac:dyDescent="0.25">
      <c r="A51" s="34">
        <v>7</v>
      </c>
      <c r="B51" s="40" t="s">
        <v>48</v>
      </c>
      <c r="C51" s="34" t="s">
        <v>16</v>
      </c>
      <c r="D51" s="32">
        <v>32169.599999999999</v>
      </c>
    </row>
    <row r="52" spans="1:6" x14ac:dyDescent="0.25">
      <c r="A52" s="34"/>
      <c r="B52" s="35" t="s">
        <v>38</v>
      </c>
      <c r="C52" s="34"/>
      <c r="D52" s="32"/>
    </row>
    <row r="53" spans="1:6" ht="28.5" x14ac:dyDescent="0.25">
      <c r="A53" s="34">
        <v>8</v>
      </c>
      <c r="B53" s="40" t="s">
        <v>91</v>
      </c>
      <c r="C53" s="34" t="s">
        <v>16</v>
      </c>
      <c r="D53" s="32">
        <v>503.16</v>
      </c>
    </row>
    <row r="54" spans="1:6" x14ac:dyDescent="0.25">
      <c r="A54" s="34"/>
      <c r="B54" s="35" t="s">
        <v>46</v>
      </c>
      <c r="C54" s="34"/>
      <c r="D54" s="32"/>
    </row>
    <row r="55" spans="1:6" x14ac:dyDescent="0.25">
      <c r="A55" s="34">
        <v>9</v>
      </c>
      <c r="B55" s="40" t="s">
        <v>93</v>
      </c>
      <c r="C55" s="34" t="s">
        <v>16</v>
      </c>
      <c r="D55" s="32">
        <v>56497.8</v>
      </c>
    </row>
    <row r="56" spans="1:6" x14ac:dyDescent="0.25">
      <c r="A56" s="34"/>
      <c r="B56" s="35" t="s">
        <v>38</v>
      </c>
      <c r="C56" s="34"/>
      <c r="D56" s="32"/>
    </row>
    <row r="57" spans="1:6" x14ac:dyDescent="0.25">
      <c r="A57" s="34">
        <v>10</v>
      </c>
      <c r="B57" s="40" t="s">
        <v>51</v>
      </c>
      <c r="C57" s="34" t="s">
        <v>16</v>
      </c>
      <c r="D57" s="32">
        <v>2863.62</v>
      </c>
    </row>
    <row r="58" spans="1:6" x14ac:dyDescent="0.25">
      <c r="A58" s="34"/>
      <c r="B58" s="35" t="s">
        <v>38</v>
      </c>
      <c r="C58" s="34"/>
      <c r="D58" s="32"/>
    </row>
    <row r="59" spans="1:6" x14ac:dyDescent="0.25">
      <c r="A59" s="34">
        <v>11</v>
      </c>
      <c r="B59" s="40" t="s">
        <v>52</v>
      </c>
      <c r="C59" s="34" t="s">
        <v>16</v>
      </c>
      <c r="D59" s="32">
        <v>4010.94</v>
      </c>
    </row>
    <row r="60" spans="1:6" x14ac:dyDescent="0.25">
      <c r="A60" s="34"/>
      <c r="B60" s="35" t="s">
        <v>38</v>
      </c>
      <c r="C60" s="34"/>
      <c r="D60" s="32"/>
    </row>
    <row r="61" spans="1:6" x14ac:dyDescent="0.25">
      <c r="A61" s="34"/>
      <c r="B61" s="40" t="s">
        <v>69</v>
      </c>
      <c r="C61" s="34"/>
      <c r="D61" s="33">
        <f>D35+D39+D41+D43+D47+D49+D51+D53+D55+D57+D59</f>
        <v>335223.95999999996</v>
      </c>
    </row>
    <row r="62" spans="1:6" x14ac:dyDescent="0.25">
      <c r="A62" s="34"/>
      <c r="B62" s="40" t="s">
        <v>53</v>
      </c>
      <c r="C62" s="34" t="s">
        <v>16</v>
      </c>
      <c r="D62" s="33">
        <f>D63+D64+D65+D66+D67+D68+D69+D70</f>
        <v>77739.930000000008</v>
      </c>
      <c r="F62" s="25"/>
    </row>
    <row r="63" spans="1:6" x14ac:dyDescent="0.25">
      <c r="A63" s="42">
        <v>1</v>
      </c>
      <c r="B63" s="43" t="s">
        <v>94</v>
      </c>
      <c r="C63" s="34" t="s">
        <v>54</v>
      </c>
      <c r="D63" s="36">
        <v>1600</v>
      </c>
    </row>
    <row r="64" spans="1:6" x14ac:dyDescent="0.25">
      <c r="A64" s="42">
        <v>2</v>
      </c>
      <c r="B64" s="43" t="s">
        <v>95</v>
      </c>
      <c r="C64" s="34" t="s">
        <v>16</v>
      </c>
      <c r="D64" s="36">
        <v>2400</v>
      </c>
    </row>
    <row r="65" spans="1:4" x14ac:dyDescent="0.25">
      <c r="A65" s="42">
        <v>3</v>
      </c>
      <c r="B65" s="43" t="s">
        <v>95</v>
      </c>
      <c r="C65" s="34" t="s">
        <v>16</v>
      </c>
      <c r="D65" s="36">
        <v>1055.8900000000001</v>
      </c>
    </row>
    <row r="66" spans="1:4" x14ac:dyDescent="0.25">
      <c r="A66" s="42">
        <v>4</v>
      </c>
      <c r="B66" s="43" t="s">
        <v>96</v>
      </c>
      <c r="C66" s="34" t="s">
        <v>16</v>
      </c>
      <c r="D66" s="36">
        <v>9335.24</v>
      </c>
    </row>
    <row r="67" spans="1:4" ht="21" customHeight="1" x14ac:dyDescent="0.25">
      <c r="A67" s="42">
        <v>5</v>
      </c>
      <c r="B67" s="43" t="s">
        <v>97</v>
      </c>
      <c r="C67" s="34" t="s">
        <v>16</v>
      </c>
      <c r="D67" s="36">
        <v>7285</v>
      </c>
    </row>
    <row r="68" spans="1:4" x14ac:dyDescent="0.25">
      <c r="A68" s="42">
        <v>6</v>
      </c>
      <c r="B68" s="43" t="s">
        <v>98</v>
      </c>
      <c r="C68" s="34" t="s">
        <v>16</v>
      </c>
      <c r="D68" s="36">
        <v>2437.3000000000002</v>
      </c>
    </row>
    <row r="69" spans="1:4" x14ac:dyDescent="0.25">
      <c r="A69" s="42">
        <v>7</v>
      </c>
      <c r="B69" s="43" t="s">
        <v>99</v>
      </c>
      <c r="C69" s="34" t="s">
        <v>16</v>
      </c>
      <c r="D69" s="36">
        <v>1644.81</v>
      </c>
    </row>
    <row r="70" spans="1:4" x14ac:dyDescent="0.25">
      <c r="A70" s="42">
        <v>8</v>
      </c>
      <c r="B70" s="43" t="s">
        <v>100</v>
      </c>
      <c r="C70" s="34" t="s">
        <v>16</v>
      </c>
      <c r="D70" s="36">
        <v>51981.69</v>
      </c>
    </row>
    <row r="71" spans="1:4" x14ac:dyDescent="0.25">
      <c r="A71" s="42"/>
      <c r="B71" s="76" t="s">
        <v>56</v>
      </c>
      <c r="C71" s="77"/>
      <c r="D71" s="78"/>
    </row>
    <row r="72" spans="1:4" x14ac:dyDescent="0.25">
      <c r="A72" s="34"/>
      <c r="B72" s="35" t="s">
        <v>57</v>
      </c>
      <c r="C72" s="34" t="s">
        <v>61</v>
      </c>
      <c r="D72" s="34">
        <v>0</v>
      </c>
    </row>
    <row r="73" spans="1:4" x14ac:dyDescent="0.25">
      <c r="A73" s="34"/>
      <c r="B73" s="35" t="s">
        <v>58</v>
      </c>
      <c r="C73" s="34" t="s">
        <v>61</v>
      </c>
      <c r="D73" s="34">
        <v>0</v>
      </c>
    </row>
    <row r="74" spans="1:4" x14ac:dyDescent="0.25">
      <c r="A74" s="34"/>
      <c r="B74" s="35" t="s">
        <v>59</v>
      </c>
      <c r="C74" s="34" t="s">
        <v>61</v>
      </c>
      <c r="D74" s="34">
        <v>0</v>
      </c>
    </row>
    <row r="75" spans="1:4" x14ac:dyDescent="0.25">
      <c r="A75" s="34"/>
      <c r="B75" s="35" t="s">
        <v>60</v>
      </c>
      <c r="C75" s="34" t="s">
        <v>16</v>
      </c>
      <c r="D75" s="34">
        <v>0</v>
      </c>
    </row>
    <row r="76" spans="1:4" x14ac:dyDescent="0.25">
      <c r="A76" s="34">
        <v>23</v>
      </c>
      <c r="B76" s="79" t="s">
        <v>129</v>
      </c>
      <c r="C76" s="80"/>
      <c r="D76" s="80"/>
    </row>
    <row r="77" spans="1:4" x14ac:dyDescent="0.25">
      <c r="A77" s="34"/>
      <c r="B77" s="35" t="s">
        <v>63</v>
      </c>
      <c r="C77" s="34" t="s">
        <v>61</v>
      </c>
      <c r="D77" s="34">
        <v>10</v>
      </c>
    </row>
    <row r="78" spans="1:4" x14ac:dyDescent="0.25">
      <c r="A78" s="34"/>
      <c r="B78" s="35" t="s">
        <v>64</v>
      </c>
      <c r="C78" s="34" t="s">
        <v>61</v>
      </c>
      <c r="D78" s="34">
        <v>1</v>
      </c>
    </row>
    <row r="79" spans="1:4" ht="30" x14ac:dyDescent="0.25">
      <c r="A79" s="34"/>
      <c r="B79" s="35" t="s">
        <v>65</v>
      </c>
      <c r="C79" s="34" t="s">
        <v>16</v>
      </c>
      <c r="D79" s="34">
        <v>0</v>
      </c>
    </row>
  </sheetData>
  <mergeCells count="10">
    <mergeCell ref="A33:D33"/>
    <mergeCell ref="A34:D34"/>
    <mergeCell ref="B71:D71"/>
    <mergeCell ref="B76:D76"/>
    <mergeCell ref="A1:D1"/>
    <mergeCell ref="A2:D2"/>
    <mergeCell ref="A3:D3"/>
    <mergeCell ref="A4:D4"/>
    <mergeCell ref="A10:D10"/>
    <mergeCell ref="A11:D1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Культуры 2б отчет  2020г</vt:lpstr>
      <vt:lpstr>ПЛАН НА 2022Г ПО ТР </vt:lpstr>
      <vt:lpstr>Отчет 2021 Культуты 2б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2022-03-03T09:31:23Z</cp:lastPrinted>
  <dcterms:created xsi:type="dcterms:W3CDTF">2021-04-01T12:47:02Z</dcterms:created>
  <dcterms:modified xsi:type="dcterms:W3CDTF">2022-03-03T09:31:26Z</dcterms:modified>
</cp:coreProperties>
</file>