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665" activeTab="1"/>
  </bookViews>
  <sheets>
    <sheet name="План ТР 2022г" sheetId="6" r:id="rId1"/>
    <sheet name="Отчет 2022г Центр 24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7" l="1"/>
  <c r="H24" i="7" l="1"/>
  <c r="H25" i="7"/>
  <c r="G20" i="7"/>
  <c r="F20" i="7"/>
  <c r="H15" i="7"/>
  <c r="H16" i="7"/>
  <c r="H18" i="7"/>
  <c r="H19" i="7"/>
  <c r="H21" i="7"/>
  <c r="H22" i="7"/>
  <c r="H33" i="7"/>
  <c r="H37" i="7"/>
  <c r="H41" i="7"/>
  <c r="H43" i="7"/>
  <c r="H45" i="7"/>
  <c r="H49" i="7"/>
  <c r="H51" i="7"/>
  <c r="H53" i="7"/>
  <c r="H55" i="7"/>
  <c r="H56" i="7"/>
  <c r="H58" i="7"/>
  <c r="E59" i="7"/>
  <c r="F59" i="7"/>
  <c r="G59" i="7"/>
  <c r="E20" i="7"/>
  <c r="E17" i="7" s="1"/>
  <c r="F17" i="7"/>
  <c r="G17" i="7"/>
  <c r="E23" i="7"/>
  <c r="F23" i="7"/>
  <c r="G23" i="7"/>
  <c r="D23" i="7"/>
  <c r="H60" i="7"/>
  <c r="D59" i="7"/>
  <c r="D20" i="7"/>
  <c r="H20" i="7" s="1"/>
  <c r="E14" i="7"/>
  <c r="F14" i="7"/>
  <c r="G14" i="7"/>
  <c r="D14" i="7"/>
  <c r="D31" i="7" l="1"/>
  <c r="H23" i="7"/>
  <c r="D17" i="7"/>
  <c r="H14" i="7"/>
  <c r="H59" i="7"/>
  <c r="H17" i="7"/>
  <c r="C19" i="6"/>
  <c r="F19" i="6"/>
  <c r="G19" i="6"/>
  <c r="H19" i="6"/>
  <c r="E19" i="6"/>
  <c r="H13" i="6"/>
  <c r="G13" i="6"/>
  <c r="H31" i="7" l="1"/>
  <c r="H34" i="7"/>
  <c r="H32" i="7" s="1"/>
  <c r="F13" i="6" l="1"/>
</calcChain>
</file>

<file path=xl/sharedStrings.xml><?xml version="1.0" encoding="utf-8"?>
<sst xmlns="http://schemas.openxmlformats.org/spreadsheetml/2006/main" count="168" uniqueCount="132">
  <si>
    <t>ОБЩЕСТВО С ОГРАНИЧЕННОЙ ОТВЕТСТВЕННОСТЬЮ</t>
  </si>
  <si>
    <t>"УК "Сити дом"</t>
  </si>
  <si>
    <t>№</t>
  </si>
  <si>
    <t>Наименование параметра</t>
  </si>
  <si>
    <t>Ед.изм.</t>
  </si>
  <si>
    <t>Значение</t>
  </si>
  <si>
    <t>п/п</t>
  </si>
  <si>
    <t>Дата отчетного периода</t>
  </si>
  <si>
    <t>-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</si>
  <si>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</si>
  <si>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</si>
  <si>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</si>
  <si>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</si>
  <si>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</si>
  <si>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</si>
  <si>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</si>
  <si>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</si>
  <si>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</si>
  <si>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</si>
  <si>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</si>
  <si>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</si>
  <si>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</si>
  <si>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</si>
  <si>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</si>
  <si>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</si>
  <si>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</si>
  <si>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</si>
  <si>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</si>
  <si>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</si>
  <si>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</si>
  <si>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Выполненные работы (оказанные услуги) по содержанию общего имущества и текущему ремонту</t>
  </si>
  <si>
    <t>в отчетном периоде:</t>
  </si>
  <si>
    <t xml:space="preserve">Содержание конструктивных элеменов зданий и обслуживание </t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</si>
  <si>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</si>
  <si>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</si>
  <si>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</si>
  <si>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</si>
  <si>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</si>
  <si>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</si>
  <si>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Исполнитель:  ООО "Дезцентр Пермь"</t>
  </si>
  <si>
    <t>ИНН:  5904055845</t>
  </si>
  <si>
    <t>ежемесячно</t>
  </si>
  <si>
    <t>Обслуживание дымоходов и вентиляционных шахт</t>
  </si>
  <si>
    <t xml:space="preserve">Обслуживание общедомовых приборов учета </t>
  </si>
  <si>
    <t>Услуги по управлению по ст. Содержание жилья</t>
  </si>
  <si>
    <t>Услуги по управлению по ст. Текущий ремонт</t>
  </si>
  <si>
    <t xml:space="preserve">ХВС в целях содержания общего имущества дома </t>
  </si>
  <si>
    <t>Водоотведение в целях содержания  общего имущества дома</t>
  </si>
  <si>
    <t>ТЕКУЩИЙ РЕМОНТ, всего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</si>
  <si>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</si>
  <si>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</si>
  <si>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</si>
  <si>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</si>
  <si>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</si>
  <si>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</si>
  <si>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</si>
  <si>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</si>
  <si>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</si>
  <si>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</si>
  <si>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Центральная, 24</t>
  </si>
  <si>
    <t>Ремонт кровли</t>
  </si>
  <si>
    <t>ИТОГО</t>
  </si>
  <si>
    <t xml:space="preserve">                Отчет об исполнении договора управления  за 2021год. </t>
  </si>
  <si>
    <t>01.01.2021 г.</t>
  </si>
  <si>
    <t>31.12.2021 г.</t>
  </si>
  <si>
    <t xml:space="preserve">Уборка снега с  территории механизированным способом </t>
  </si>
  <si>
    <t xml:space="preserve">Уборка  снега с территории механизированным способом </t>
  </si>
  <si>
    <t>Укладка резиновой крошки  поверхности крылец входных групп подъездов</t>
  </si>
  <si>
    <t>Прочистка выпусков дворовой канализации</t>
  </si>
  <si>
    <t>Укладка резиновой крошки лестницы пожарного прохода</t>
  </si>
  <si>
    <t>август</t>
  </si>
  <si>
    <t>Замена монометров и термометра в тепловом узле дома</t>
  </si>
  <si>
    <t>Согласовано</t>
  </si>
  <si>
    <t>Утверждаю</t>
  </si>
  <si>
    <t>Директор ООО "УК Сити Дом"</t>
  </si>
  <si>
    <t>___________________</t>
  </si>
  <si>
    <t>_______________20     г.</t>
  </si>
  <si>
    <t>ПРОЕКТ ПЛАНА</t>
  </si>
  <si>
    <t>ТЕКУЩЕГО РЕМОНТА НА 2022Г В МНОГОКВАРТИРНОМ ДОМЕ</t>
  </si>
  <si>
    <t xml:space="preserve">Общая  площадь  жилых помещений дома кв.м </t>
  </si>
  <si>
    <t>Стоимость услуг по теущему ремонту общего имущества дома руб/кв.м общ. пл. жил. пом. Январь-март 2022г</t>
  </si>
  <si>
    <t>Наименование работ</t>
  </si>
  <si>
    <t>Объем</t>
  </si>
  <si>
    <t>Предварительная стоимость</t>
  </si>
  <si>
    <t>Сроки выполнения работ</t>
  </si>
  <si>
    <t>Начисления по текущему ремонту за год</t>
  </si>
  <si>
    <t>Сумма по текущеему ремонту с учетом  остатков предыдущего периода</t>
  </si>
  <si>
    <t>Собираемость средств  не менее 95%</t>
  </si>
  <si>
    <t xml:space="preserve">Непредвиденные (аварийные ) работы по ремонту инженерного оборудовани\я и конструктивных элементов </t>
  </si>
  <si>
    <t>январь,
февраль,
март</t>
  </si>
  <si>
    <t>июль,
август</t>
  </si>
  <si>
    <t>Работы будут выполнены в полном объеме при условии собираемости средств жителями 95%</t>
  </si>
  <si>
    <t>Переходящие остатки по текущему ремонту за предыдущий период</t>
  </si>
  <si>
    <t>_________________________</t>
  </si>
  <si>
    <t>________________________</t>
  </si>
  <si>
    <t xml:space="preserve">Ремонт отмостки </t>
  </si>
  <si>
    <t>20 кв.м</t>
  </si>
  <si>
    <t>18 кв.м</t>
  </si>
  <si>
    <t>ул. Центральная, д. 24</t>
  </si>
  <si>
    <t xml:space="preserve">         в т.ч.ч ПАО "Ростелеком"</t>
  </si>
  <si>
    <t xml:space="preserve">         в т.ч.ч по услуге текущий ремонт</t>
  </si>
  <si>
    <t>Механизированная уборка территории  от  снега</t>
  </si>
  <si>
    <t>Ремонт оголовков кирпичных приямков</t>
  </si>
  <si>
    <t xml:space="preserve">50 кв.м </t>
  </si>
  <si>
    <t>Стоимость услуг по теущему ремонту общего имущества дома руб/кв.м общ. пл. жил. пом. с 01 апреля 2022г</t>
  </si>
  <si>
    <t xml:space="preserve">Жители </t>
  </si>
  <si>
    <t>Итого:</t>
  </si>
  <si>
    <t>ООО "ОргСтрой-Финанс"
156,7 кв.м</t>
  </si>
  <si>
    <t xml:space="preserve">ООО "ОргСтрой-Финанс"
99,7 кв.м
</t>
  </si>
  <si>
    <t xml:space="preserve">    -    за ХВС на ОДН</t>
  </si>
  <si>
    <t xml:space="preserve">    -    за Водоотведение на ОДН</t>
  </si>
  <si>
    <r>
      <t xml:space="preserve">внутридомового инженерного оборудования, </t>
    </r>
    <r>
      <rPr>
        <sz val="10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</si>
  <si>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0"/>
        <rFont val="Times New Roman"/>
        <family val="1"/>
        <charset val="204"/>
      </rPr>
      <t xml:space="preserve"> аварийное обслуживание.   </t>
    </r>
  </si>
  <si>
    <t>ИП Ожегина И.Ф.
690,7кв.м</t>
  </si>
  <si>
    <t>3.1.</t>
  </si>
  <si>
    <t>3.2.</t>
  </si>
  <si>
    <t>4.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</si>
  <si>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</si>
  <si>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</si>
  <si>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</si>
  <si>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</si>
  <si>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</si>
  <si>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</si>
  <si>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</si>
  <si>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</si>
  <si>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</si>
  <si>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</si>
  <si>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</si>
  <si>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>6.</t>
  </si>
  <si>
    <t>7.</t>
  </si>
  <si>
    <t>7.1.</t>
  </si>
  <si>
    <t>7.2.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</si>
</sst>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4">
    <xf numFmtId="0" fontId="0" fillId="0" borderId="0" xfId="0"/>
    <xf numFmtId="4" fontId="0" fillId="0" borderId="0" xfId="0" applyNumberFormat="1"/>
    <xf numFmtId="0" fontId="3" fillId="0" borderId="2" xfId="2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2" fontId="7" fillId="0" borderId="0" xfId="0" applyNumberFormat="1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4" fontId="4" fillId="2" borderId="2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8" fillId="0" borderId="0" xfId="0" applyFont="1"/>
    <xf numFmtId="4" fontId="3" fillId="0" borderId="2" xfId="1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7"/>
  <sheetViews>
    <sheetView topLeftCell="A10" workbookViewId="0">
      <selection activeCell="A21" sqref="A21:H21"/>
    </sheetView>
  </sheetViews>
  <sheetFormatPr defaultRowHeight="15" x14ac:dyDescent="0.25"/>
  <cols>
    <col min="1" max="1" width="30" customWidth="1"/>
    <col min="3" max="3" width="19.28515625" customWidth="1"/>
    <col min="4" max="4" width="13.7109375" customWidth="1"/>
    <col min="5" max="5" width="17.85546875" customWidth="1"/>
    <col min="6" max="6" width="14.140625" customWidth="1"/>
    <col min="7" max="7" width="15" customWidth="1"/>
    <col min="8" max="8" width="17.140625" customWidth="1"/>
  </cols>
  <sheetData>
    <row r="1" spans="1:14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4"/>
      <c r="L1" s="4"/>
      <c r="M1" s="4"/>
      <c r="N1" s="4"/>
    </row>
    <row r="2" spans="1:14" x14ac:dyDescent="0.25">
      <c r="A2" s="5" t="s">
        <v>72</v>
      </c>
      <c r="B2" s="5"/>
      <c r="C2" s="5"/>
      <c r="D2" s="5"/>
      <c r="E2" s="5"/>
      <c r="F2" s="5"/>
      <c r="G2" s="5" t="s">
        <v>73</v>
      </c>
      <c r="H2" s="5"/>
      <c r="I2" s="5"/>
      <c r="J2" s="5"/>
      <c r="K2" s="4"/>
      <c r="L2" s="4"/>
      <c r="M2" s="4"/>
      <c r="N2" s="4"/>
    </row>
    <row r="3" spans="1:14" ht="30" x14ac:dyDescent="0.25">
      <c r="A3" s="5" t="s">
        <v>93</v>
      </c>
      <c r="B3" s="5"/>
      <c r="C3" s="5"/>
      <c r="D3" s="5"/>
      <c r="E3" s="5"/>
      <c r="F3" s="5"/>
      <c r="G3" s="52" t="s">
        <v>74</v>
      </c>
      <c r="H3" s="53"/>
      <c r="I3" s="5"/>
      <c r="J3" s="5"/>
      <c r="K3" s="4"/>
      <c r="L3" s="4"/>
      <c r="M3" s="4"/>
      <c r="N3" s="4"/>
    </row>
    <row r="4" spans="1:14" x14ac:dyDescent="0.25">
      <c r="A4" s="5" t="s">
        <v>94</v>
      </c>
      <c r="B4" s="5"/>
      <c r="C4" s="5"/>
      <c r="D4" s="5"/>
      <c r="E4" s="5"/>
      <c r="F4" s="5"/>
      <c r="G4" s="52" t="s">
        <v>75</v>
      </c>
      <c r="H4" s="53"/>
      <c r="I4" s="5"/>
      <c r="J4" s="5"/>
      <c r="K4" s="4"/>
      <c r="L4" s="4"/>
      <c r="M4" s="4"/>
      <c r="N4" s="4"/>
    </row>
    <row r="5" spans="1:14" x14ac:dyDescent="0.25">
      <c r="A5" s="5"/>
      <c r="B5" s="5"/>
      <c r="C5" s="5"/>
      <c r="D5" s="5"/>
      <c r="E5" s="5"/>
      <c r="F5" s="5"/>
      <c r="G5" s="52" t="s">
        <v>76</v>
      </c>
      <c r="H5" s="53"/>
      <c r="I5" s="5"/>
      <c r="J5" s="5"/>
      <c r="K5" s="4"/>
      <c r="L5" s="4"/>
      <c r="M5" s="4"/>
      <c r="N5" s="4"/>
    </row>
    <row r="6" spans="1:14" x14ac:dyDescent="0.25">
      <c r="A6" s="54" t="s">
        <v>77</v>
      </c>
      <c r="B6" s="55"/>
      <c r="C6" s="55"/>
      <c r="D6" s="55"/>
      <c r="E6" s="55"/>
      <c r="F6" s="55"/>
      <c r="G6" s="55"/>
      <c r="H6" s="55"/>
      <c r="I6" s="5"/>
      <c r="J6" s="5"/>
      <c r="K6" s="4"/>
      <c r="L6" s="4"/>
      <c r="M6" s="4"/>
      <c r="N6" s="4"/>
    </row>
    <row r="7" spans="1:14" x14ac:dyDescent="0.25">
      <c r="A7" s="54" t="s">
        <v>78</v>
      </c>
      <c r="B7" s="55"/>
      <c r="C7" s="55"/>
      <c r="D7" s="55"/>
      <c r="E7" s="55"/>
      <c r="F7" s="55"/>
      <c r="G7" s="55"/>
      <c r="H7" s="55"/>
      <c r="I7" s="5"/>
      <c r="J7" s="5"/>
      <c r="K7" s="4"/>
      <c r="L7" s="4"/>
      <c r="M7" s="4"/>
      <c r="N7" s="4"/>
    </row>
    <row r="8" spans="1:14" x14ac:dyDescent="0.25">
      <c r="A8" s="54" t="s">
        <v>98</v>
      </c>
      <c r="B8" s="55"/>
      <c r="C8" s="55"/>
      <c r="D8" s="55"/>
      <c r="E8" s="55"/>
      <c r="F8" s="55"/>
      <c r="G8" s="55"/>
      <c r="H8" s="55"/>
      <c r="I8" s="5"/>
      <c r="J8" s="5"/>
      <c r="K8" s="4"/>
      <c r="L8" s="4"/>
      <c r="M8" s="4"/>
      <c r="N8" s="4"/>
    </row>
    <row r="9" spans="1:14" ht="30" x14ac:dyDescent="0.25">
      <c r="A9" s="5" t="s">
        <v>79</v>
      </c>
      <c r="B9" s="5"/>
      <c r="C9" s="5"/>
      <c r="D9" s="5"/>
      <c r="E9" s="5"/>
      <c r="F9" s="5"/>
      <c r="G9" s="5"/>
      <c r="H9" s="5">
        <v>3073</v>
      </c>
      <c r="I9" s="5"/>
      <c r="J9" s="5"/>
      <c r="K9" s="4"/>
      <c r="L9" s="4"/>
      <c r="M9" s="4"/>
      <c r="N9" s="4"/>
    </row>
    <row r="10" spans="1:14" x14ac:dyDescent="0.25">
      <c r="A10" s="52" t="s">
        <v>80</v>
      </c>
      <c r="B10" s="53"/>
      <c r="C10" s="53"/>
      <c r="D10" s="53"/>
      <c r="E10" s="53"/>
      <c r="F10" s="53"/>
      <c r="G10" s="53"/>
      <c r="H10" s="5">
        <v>0.82</v>
      </c>
      <c r="I10" s="5"/>
      <c r="J10" s="5"/>
      <c r="K10" s="4"/>
      <c r="L10" s="4"/>
      <c r="M10" s="4"/>
      <c r="N10" s="4"/>
    </row>
    <row r="11" spans="1:14" ht="15.75" thickBot="1" x14ac:dyDescent="0.3">
      <c r="A11" s="52" t="s">
        <v>104</v>
      </c>
      <c r="B11" s="53"/>
      <c r="C11" s="53"/>
      <c r="D11" s="53"/>
      <c r="E11" s="53"/>
      <c r="F11" s="53"/>
      <c r="G11" s="5"/>
      <c r="H11" s="7">
        <v>4.47</v>
      </c>
      <c r="I11" s="5"/>
      <c r="J11" s="5"/>
      <c r="K11" s="4"/>
      <c r="L11" s="4"/>
      <c r="M11" s="4"/>
      <c r="N11" s="4"/>
    </row>
    <row r="12" spans="1:14" ht="105" x14ac:dyDescent="0.25">
      <c r="A12" s="17" t="s">
        <v>81</v>
      </c>
      <c r="B12" s="18" t="s">
        <v>82</v>
      </c>
      <c r="C12" s="18" t="s">
        <v>83</v>
      </c>
      <c r="D12" s="18" t="s">
        <v>84</v>
      </c>
      <c r="E12" s="18" t="s">
        <v>92</v>
      </c>
      <c r="F12" s="18" t="s">
        <v>85</v>
      </c>
      <c r="G12" s="18" t="s">
        <v>86</v>
      </c>
      <c r="H12" s="19" t="s">
        <v>87</v>
      </c>
      <c r="I12" s="5"/>
      <c r="J12" s="5"/>
      <c r="K12" s="4"/>
      <c r="L12" s="4"/>
      <c r="M12" s="4"/>
      <c r="N12" s="4"/>
    </row>
    <row r="13" spans="1:14" x14ac:dyDescent="0.25">
      <c r="A13" s="20"/>
      <c r="B13" s="9"/>
      <c r="C13" s="9"/>
      <c r="D13" s="9"/>
      <c r="E13" s="10">
        <v>-11475.33</v>
      </c>
      <c r="F13" s="10">
        <f>(H9*H10*3)+(H9*H11*9)</f>
        <v>131186.37</v>
      </c>
      <c r="G13" s="10">
        <f>E13+F13</f>
        <v>119711.03999999999</v>
      </c>
      <c r="H13" s="21">
        <f>F13*95%</f>
        <v>124627.05149999999</v>
      </c>
      <c r="I13" s="5"/>
      <c r="J13" s="5"/>
      <c r="K13" s="4"/>
      <c r="L13" s="4"/>
      <c r="M13" s="4"/>
      <c r="N13" s="4"/>
    </row>
    <row r="14" spans="1:14" ht="60" x14ac:dyDescent="0.25">
      <c r="A14" s="20" t="s">
        <v>88</v>
      </c>
      <c r="B14" s="8"/>
      <c r="C14" s="10">
        <v>20000</v>
      </c>
      <c r="D14" s="8"/>
      <c r="E14" s="8"/>
      <c r="F14" s="8"/>
      <c r="G14" s="8"/>
      <c r="H14" s="22"/>
      <c r="I14" s="5"/>
      <c r="J14" s="5"/>
      <c r="K14" s="4"/>
      <c r="L14" s="4"/>
      <c r="M14" s="4"/>
      <c r="N14" s="4"/>
    </row>
    <row r="15" spans="1:14" ht="45" x14ac:dyDescent="0.25">
      <c r="A15" s="20" t="s">
        <v>101</v>
      </c>
      <c r="B15" s="8"/>
      <c r="C15" s="10">
        <v>6000</v>
      </c>
      <c r="D15" s="8" t="s">
        <v>89</v>
      </c>
      <c r="E15" s="8"/>
      <c r="F15" s="8"/>
      <c r="G15" s="8"/>
      <c r="H15" s="22"/>
      <c r="I15" s="5"/>
      <c r="J15" s="5"/>
      <c r="K15" s="4"/>
      <c r="L15" s="4"/>
      <c r="M15" s="4"/>
      <c r="N15" s="4"/>
    </row>
    <row r="16" spans="1:14" ht="30" x14ac:dyDescent="0.25">
      <c r="A16" s="20" t="s">
        <v>95</v>
      </c>
      <c r="B16" s="8" t="s">
        <v>96</v>
      </c>
      <c r="C16" s="10">
        <v>50000</v>
      </c>
      <c r="D16" s="8" t="s">
        <v>90</v>
      </c>
      <c r="E16" s="8"/>
      <c r="F16" s="8"/>
      <c r="G16" s="8"/>
      <c r="H16" s="22"/>
      <c r="I16" s="5"/>
      <c r="J16" s="5"/>
      <c r="K16" s="4"/>
      <c r="L16" s="4"/>
      <c r="M16" s="4"/>
      <c r="N16" s="4"/>
    </row>
    <row r="17" spans="1:14" ht="30" x14ac:dyDescent="0.25">
      <c r="A17" s="20" t="s">
        <v>102</v>
      </c>
      <c r="B17" s="8" t="s">
        <v>97</v>
      </c>
      <c r="C17" s="10">
        <v>24000</v>
      </c>
      <c r="D17" s="8" t="s">
        <v>70</v>
      </c>
      <c r="E17" s="8"/>
      <c r="F17" s="8"/>
      <c r="G17" s="8"/>
      <c r="H17" s="22"/>
      <c r="I17" s="5"/>
      <c r="J17" s="5"/>
      <c r="K17" s="4"/>
      <c r="L17" s="4"/>
      <c r="M17" s="4"/>
      <c r="N17" s="4"/>
    </row>
    <row r="18" spans="1:14" x14ac:dyDescent="0.25">
      <c r="A18" s="20" t="s">
        <v>60</v>
      </c>
      <c r="B18" s="8" t="s">
        <v>103</v>
      </c>
      <c r="C18" s="10">
        <v>20000</v>
      </c>
      <c r="D18" s="8"/>
      <c r="E18" s="8"/>
      <c r="F18" s="8"/>
      <c r="G18" s="8"/>
      <c r="H18" s="22"/>
      <c r="I18" s="11"/>
      <c r="J18" s="11"/>
      <c r="K18" s="12"/>
      <c r="L18" s="12"/>
      <c r="M18" s="12"/>
      <c r="N18" s="12"/>
    </row>
    <row r="19" spans="1:14" ht="15.75" thickBot="1" x14ac:dyDescent="0.3">
      <c r="A19" s="23"/>
      <c r="B19" s="24"/>
      <c r="C19" s="25">
        <f>SUM(C14:C18)</f>
        <v>120000</v>
      </c>
      <c r="D19" s="24"/>
      <c r="E19" s="25">
        <f>E13</f>
        <v>-11475.33</v>
      </c>
      <c r="F19" s="25">
        <f t="shared" ref="F19:H19" si="0">F13</f>
        <v>131186.37</v>
      </c>
      <c r="G19" s="25">
        <f t="shared" si="0"/>
        <v>119711.03999999999</v>
      </c>
      <c r="H19" s="26">
        <f t="shared" si="0"/>
        <v>124627.05149999999</v>
      </c>
      <c r="I19" s="5"/>
      <c r="J19" s="5"/>
      <c r="K19" s="4"/>
      <c r="L19" s="4"/>
      <c r="M19" s="4"/>
      <c r="N19" s="4"/>
    </row>
    <row r="20" spans="1:14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4"/>
      <c r="L20" s="4"/>
      <c r="M20" s="4"/>
      <c r="N20" s="4"/>
    </row>
    <row r="21" spans="1:14" x14ac:dyDescent="0.25">
      <c r="A21" s="52" t="s">
        <v>91</v>
      </c>
      <c r="B21" s="53"/>
      <c r="C21" s="53"/>
      <c r="D21" s="53"/>
      <c r="E21" s="53"/>
      <c r="F21" s="53"/>
      <c r="G21" s="53"/>
      <c r="H21" s="53"/>
      <c r="I21" s="5"/>
      <c r="J21" s="5"/>
      <c r="K21" s="4"/>
      <c r="L21" s="4"/>
      <c r="M21" s="4"/>
      <c r="N21" s="4"/>
    </row>
    <row r="22" spans="1:14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4"/>
      <c r="L22" s="4"/>
      <c r="M22" s="4"/>
      <c r="N22" s="4"/>
    </row>
    <row r="23" spans="1:14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4"/>
      <c r="L23" s="4"/>
      <c r="M23" s="4"/>
      <c r="N23" s="4"/>
    </row>
    <row r="24" spans="1:14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4"/>
      <c r="L24" s="4"/>
      <c r="M24" s="4"/>
      <c r="N24" s="4"/>
    </row>
    <row r="25" spans="1:14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4"/>
      <c r="L25" s="4"/>
      <c r="M25" s="4"/>
      <c r="N25" s="4"/>
    </row>
    <row r="26" spans="1:14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4"/>
      <c r="L26" s="4"/>
      <c r="M26" s="4"/>
      <c r="N26" s="4"/>
    </row>
    <row r="27" spans="1:14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</row>
  </sheetData>
  <mergeCells count="9">
    <mergeCell ref="A21:H21"/>
    <mergeCell ref="G3:H3"/>
    <mergeCell ref="G4:H4"/>
    <mergeCell ref="G5:H5"/>
    <mergeCell ref="A10:G10"/>
    <mergeCell ref="A11:F11"/>
    <mergeCell ref="A6:H6"/>
    <mergeCell ref="A7:H7"/>
    <mergeCell ref="A8:H8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2"/>
  <sheetViews>
    <sheetView tabSelected="1" topLeftCell="A52" workbookViewId="0">
      <selection activeCell="B61" sqref="B61:H67"/>
    </sheetView>
  </sheetViews>
  <sheetFormatPr defaultRowHeight="15" x14ac:dyDescent="0.25"/>
  <cols>
    <col min="1" max="1" width="5.140625" customWidth="1"/>
    <col min="2" max="2" width="65.5703125" customWidth="1"/>
    <col min="3" max="3" width="8.140625" customWidth="1"/>
    <col min="4" max="4" width="12.28515625" customWidth="1"/>
    <col min="5" max="5" width="14.7109375" customWidth="1"/>
    <col min="6" max="7" width="22.42578125" customWidth="1"/>
    <col min="8" max="8" width="14.7109375" customWidth="1"/>
    <col min="9" max="10" width="9.7109375" bestFit="1" customWidth="1"/>
    <col min="11" max="12" width="10" bestFit="1" customWidth="1"/>
  </cols>
  <sheetData>
    <row r="1" spans="1:11" x14ac:dyDescent="0.25">
      <c r="A1" s="66" t="s">
        <v>0</v>
      </c>
      <c r="B1" s="66"/>
      <c r="C1" s="66"/>
      <c r="D1" s="67"/>
      <c r="E1" s="67"/>
      <c r="F1" s="67"/>
      <c r="G1" s="67"/>
      <c r="H1" s="67"/>
    </row>
    <row r="2" spans="1:11" x14ac:dyDescent="0.25">
      <c r="A2" s="68" t="s">
        <v>1</v>
      </c>
      <c r="B2" s="68"/>
      <c r="C2" s="68"/>
      <c r="D2" s="69"/>
      <c r="E2" s="69"/>
      <c r="F2" s="69"/>
      <c r="G2" s="69"/>
      <c r="H2" s="69"/>
    </row>
    <row r="3" spans="1:11" ht="15.75" customHeight="1" x14ac:dyDescent="0.25">
      <c r="A3" s="70" t="s">
        <v>62</v>
      </c>
      <c r="B3" s="71"/>
      <c r="C3" s="71"/>
      <c r="D3" s="61"/>
      <c r="E3" s="61"/>
      <c r="F3" s="61"/>
      <c r="G3" s="61"/>
      <c r="H3" s="62"/>
    </row>
    <row r="4" spans="1:11" ht="15.75" customHeight="1" x14ac:dyDescent="0.25">
      <c r="A4" s="72" t="s">
        <v>59</v>
      </c>
      <c r="B4" s="73"/>
      <c r="C4" s="73"/>
      <c r="D4" s="61"/>
      <c r="E4" s="61"/>
      <c r="F4" s="61"/>
      <c r="G4" s="61"/>
      <c r="H4" s="62"/>
    </row>
    <row r="5" spans="1:11" x14ac:dyDescent="0.25">
      <c r="A5" s="3" t="s">
        <v>2</v>
      </c>
      <c r="B5" s="3" t="s">
        <v>3</v>
      </c>
      <c r="C5" s="3" t="s">
        <v>4</v>
      </c>
      <c r="D5" s="37" t="s">
        <v>5</v>
      </c>
      <c r="E5" s="30"/>
      <c r="F5" s="30"/>
      <c r="G5" s="30"/>
      <c r="H5" s="31"/>
      <c r="I5" s="27"/>
      <c r="J5" s="27"/>
      <c r="K5" s="27"/>
    </row>
    <row r="6" spans="1:11" x14ac:dyDescent="0.25">
      <c r="A6" s="3" t="s">
        <v>6</v>
      </c>
      <c r="B6" s="3"/>
      <c r="C6" s="3"/>
      <c r="D6" s="40"/>
      <c r="E6" s="31"/>
      <c r="F6" s="31"/>
      <c r="G6" s="31"/>
      <c r="H6" s="31"/>
    </row>
    <row r="7" spans="1:11" x14ac:dyDescent="0.25">
      <c r="A7" s="29">
        <v>1</v>
      </c>
      <c r="B7" s="28" t="s">
        <v>7</v>
      </c>
      <c r="C7" s="29" t="s">
        <v>8</v>
      </c>
      <c r="D7" s="37" t="s">
        <v>63</v>
      </c>
      <c r="E7" s="31"/>
      <c r="F7" s="31"/>
      <c r="G7" s="31"/>
      <c r="H7" s="31"/>
    </row>
    <row r="8" spans="1:11" x14ac:dyDescent="0.25">
      <c r="A8" s="29">
        <v>2</v>
      </c>
      <c r="B8" s="28" t="s">
        <v>9</v>
      </c>
      <c r="C8" s="29" t="s">
        <v>8</v>
      </c>
      <c r="D8" s="37" t="s">
        <v>64</v>
      </c>
      <c r="E8" s="31"/>
      <c r="F8" s="31"/>
      <c r="G8" s="31"/>
      <c r="H8" s="31"/>
    </row>
    <row r="9" spans="1:11" ht="15" customHeight="1" x14ac:dyDescent="0.25">
      <c r="A9" s="59" t="s">
        <v>10</v>
      </c>
      <c r="B9" s="60"/>
      <c r="C9" s="60"/>
      <c r="D9" s="61"/>
      <c r="E9" s="61"/>
      <c r="F9" s="61"/>
      <c r="G9" s="61"/>
      <c r="H9" s="62"/>
    </row>
    <row r="10" spans="1:11" ht="15" customHeight="1" x14ac:dyDescent="0.25">
      <c r="A10" s="59" t="s">
        <v>11</v>
      </c>
      <c r="B10" s="60"/>
      <c r="C10" s="60"/>
      <c r="D10" s="61"/>
      <c r="E10" s="61"/>
      <c r="F10" s="61"/>
      <c r="G10" s="61"/>
      <c r="H10" s="62"/>
    </row>
    <row r="11" spans="1:11" ht="15" customHeight="1" x14ac:dyDescent="0.25">
      <c r="A11" s="59" t="s">
        <v>10</v>
      </c>
      <c r="B11" s="60"/>
      <c r="C11" s="60"/>
      <c r="D11" s="61"/>
      <c r="E11" s="61"/>
      <c r="F11" s="61"/>
      <c r="G11" s="61"/>
      <c r="H11" s="62"/>
    </row>
    <row r="12" spans="1:11" ht="15" customHeight="1" x14ac:dyDescent="0.25">
      <c r="A12" s="59" t="s">
        <v>11</v>
      </c>
      <c r="B12" s="60"/>
      <c r="C12" s="60"/>
      <c r="D12" s="61"/>
      <c r="E12" s="61"/>
      <c r="F12" s="61"/>
      <c r="G12" s="61"/>
      <c r="H12" s="62"/>
    </row>
    <row r="13" spans="1:11" ht="38.25" x14ac:dyDescent="0.25">
      <c r="A13" s="51"/>
      <c r="B13" s="42"/>
      <c r="C13" s="42"/>
      <c r="D13" s="29" t="s">
        <v>105</v>
      </c>
      <c r="E13" s="47" t="s">
        <v>113</v>
      </c>
      <c r="F13" s="47" t="s">
        <v>107</v>
      </c>
      <c r="G13" s="47" t="s">
        <v>108</v>
      </c>
      <c r="H13" s="47" t="s">
        <v>106</v>
      </c>
    </row>
    <row r="14" spans="1:11" x14ac:dyDescent="0.25">
      <c r="A14" s="29">
        <v>3</v>
      </c>
      <c r="B14" s="41" t="s">
        <v>12</v>
      </c>
      <c r="C14" s="42" t="s">
        <v>13</v>
      </c>
      <c r="D14" s="33">
        <f>D15+D16</f>
        <v>-60693.69</v>
      </c>
      <c r="E14" s="33">
        <f t="shared" ref="E14:G14" si="0">E15+E16</f>
        <v>-12355.32</v>
      </c>
      <c r="F14" s="33">
        <f t="shared" si="0"/>
        <v>-2728.5</v>
      </c>
      <c r="G14" s="33">
        <f t="shared" si="0"/>
        <v>-1736.03</v>
      </c>
      <c r="H14" s="33">
        <f>SUM(D14:G14)</f>
        <v>-77513.540000000008</v>
      </c>
      <c r="J14" s="1"/>
    </row>
    <row r="15" spans="1:11" x14ac:dyDescent="0.25">
      <c r="A15" s="29" t="s">
        <v>114</v>
      </c>
      <c r="B15" s="28" t="s">
        <v>14</v>
      </c>
      <c r="C15" s="29"/>
      <c r="D15" s="32"/>
      <c r="E15" s="32"/>
      <c r="F15" s="32"/>
      <c r="G15" s="32"/>
      <c r="H15" s="32">
        <f t="shared" ref="H15:H59" si="1">SUM(D15:G15)</f>
        <v>0</v>
      </c>
    </row>
    <row r="16" spans="1:11" x14ac:dyDescent="0.25">
      <c r="A16" s="29" t="s">
        <v>115</v>
      </c>
      <c r="B16" s="28" t="s">
        <v>15</v>
      </c>
      <c r="C16" s="29"/>
      <c r="D16" s="32">
        <v>-60693.69</v>
      </c>
      <c r="E16" s="32">
        <v>-12355.32</v>
      </c>
      <c r="F16" s="32">
        <v>-2728.5</v>
      </c>
      <c r="G16" s="32">
        <v>-1736.03</v>
      </c>
      <c r="H16" s="32">
        <f t="shared" si="1"/>
        <v>-77513.540000000008</v>
      </c>
    </row>
    <row r="17" spans="1:12" x14ac:dyDescent="0.25">
      <c r="A17" s="29" t="s">
        <v>116</v>
      </c>
      <c r="B17" s="43" t="s">
        <v>16</v>
      </c>
      <c r="C17" s="42" t="s">
        <v>13</v>
      </c>
      <c r="D17" s="33">
        <f>D18+D19+D20+D21+D22</f>
        <v>516879.85000000003</v>
      </c>
      <c r="E17" s="33">
        <f t="shared" ref="E17:G17" si="2">E18+E19+E20+E21+E22</f>
        <v>144355.32</v>
      </c>
      <c r="F17" s="33">
        <f t="shared" si="2"/>
        <v>32749.98</v>
      </c>
      <c r="G17" s="33">
        <f t="shared" si="2"/>
        <v>20837.100000000002</v>
      </c>
      <c r="H17" s="33">
        <f t="shared" si="1"/>
        <v>714822.25</v>
      </c>
    </row>
    <row r="18" spans="1:12" x14ac:dyDescent="0.25">
      <c r="A18" s="29" t="s">
        <v>117</v>
      </c>
      <c r="B18" s="28" t="s">
        <v>17</v>
      </c>
      <c r="C18" s="29"/>
      <c r="D18" s="32">
        <v>399302.7</v>
      </c>
      <c r="E18" s="32">
        <v>107070.72</v>
      </c>
      <c r="F18" s="32">
        <v>26626.44</v>
      </c>
      <c r="G18" s="32">
        <v>16941</v>
      </c>
      <c r="H18" s="32">
        <f t="shared" si="1"/>
        <v>549940.86</v>
      </c>
    </row>
    <row r="19" spans="1:12" x14ac:dyDescent="0.25">
      <c r="A19" s="29" t="s">
        <v>118</v>
      </c>
      <c r="B19" s="28" t="s">
        <v>18</v>
      </c>
      <c r="C19" s="29"/>
      <c r="D19" s="32">
        <v>29556.52</v>
      </c>
      <c r="E19" s="32">
        <v>6796.44</v>
      </c>
      <c r="F19" s="32">
        <v>1541.88</v>
      </c>
      <c r="G19" s="32">
        <v>981</v>
      </c>
      <c r="H19" s="32">
        <f t="shared" si="1"/>
        <v>38875.839999999997</v>
      </c>
    </row>
    <row r="20" spans="1:12" x14ac:dyDescent="0.25">
      <c r="A20" s="29" t="s">
        <v>119</v>
      </c>
      <c r="B20" s="28" t="s">
        <v>19</v>
      </c>
      <c r="C20" s="29"/>
      <c r="D20" s="32">
        <f>6488.02+72809.99</f>
        <v>79298.010000000009</v>
      </c>
      <c r="E20" s="32">
        <f>1491.96+16742.52</f>
        <v>18234.48</v>
      </c>
      <c r="F20" s="32">
        <f>338.52+3798.36</f>
        <v>4136.88</v>
      </c>
      <c r="G20" s="32">
        <f>215.4+2416.68</f>
        <v>2632.08</v>
      </c>
      <c r="H20" s="32">
        <f t="shared" si="1"/>
        <v>104301.45000000001</v>
      </c>
    </row>
    <row r="21" spans="1:12" x14ac:dyDescent="0.25">
      <c r="A21" s="29" t="s">
        <v>120</v>
      </c>
      <c r="B21" s="28" t="s">
        <v>109</v>
      </c>
      <c r="C21" s="29"/>
      <c r="D21" s="32">
        <v>3633</v>
      </c>
      <c r="E21" s="32">
        <v>816.72</v>
      </c>
      <c r="F21" s="32">
        <v>185.28</v>
      </c>
      <c r="G21" s="32">
        <v>117.9</v>
      </c>
      <c r="H21" s="32">
        <f t="shared" si="1"/>
        <v>4752.8999999999996</v>
      </c>
    </row>
    <row r="22" spans="1:12" x14ac:dyDescent="0.25">
      <c r="A22" s="29" t="s">
        <v>121</v>
      </c>
      <c r="B22" s="28" t="s">
        <v>110</v>
      </c>
      <c r="C22" s="29"/>
      <c r="D22" s="32">
        <v>5089.62</v>
      </c>
      <c r="E22" s="32">
        <v>11436.96</v>
      </c>
      <c r="F22" s="32">
        <v>259.5</v>
      </c>
      <c r="G22" s="32">
        <v>165.12</v>
      </c>
      <c r="H22" s="32">
        <f t="shared" si="1"/>
        <v>16951.199999999997</v>
      </c>
    </row>
    <row r="23" spans="1:12" x14ac:dyDescent="0.25">
      <c r="A23" s="29" t="s">
        <v>122</v>
      </c>
      <c r="B23" s="43" t="s">
        <v>20</v>
      </c>
      <c r="C23" s="42" t="s">
        <v>13</v>
      </c>
      <c r="D23" s="33">
        <f>D24+D25+D28</f>
        <v>682095.27</v>
      </c>
      <c r="E23" s="33">
        <f t="shared" ref="E23:G23" si="3">E24+E25+E28</f>
        <v>163745.15</v>
      </c>
      <c r="F23" s="33">
        <f t="shared" si="3"/>
        <v>34290.74</v>
      </c>
      <c r="G23" s="33">
        <f t="shared" si="3"/>
        <v>21817.32</v>
      </c>
      <c r="H23" s="33">
        <f>SUM(D23:G23)</f>
        <v>901948.48</v>
      </c>
    </row>
    <row r="24" spans="1:12" x14ac:dyDescent="0.25">
      <c r="A24" s="29" t="s">
        <v>123</v>
      </c>
      <c r="B24" s="28" t="s">
        <v>21</v>
      </c>
      <c r="C24" s="29"/>
      <c r="D24" s="32">
        <v>647141.87</v>
      </c>
      <c r="E24" s="32">
        <v>156382.29999999999</v>
      </c>
      <c r="F24" s="32">
        <v>32748.85</v>
      </c>
      <c r="G24" s="32">
        <v>20836.310000000001</v>
      </c>
      <c r="H24" s="32">
        <f t="shared" ref="H24:H25" si="4">SUM(D24:G24)</f>
        <v>857109.33</v>
      </c>
      <c r="L24" s="1"/>
    </row>
    <row r="25" spans="1:12" x14ac:dyDescent="0.25">
      <c r="A25" s="29"/>
      <c r="B25" s="28" t="s">
        <v>100</v>
      </c>
      <c r="C25" s="29"/>
      <c r="D25" s="32">
        <v>30453.4</v>
      </c>
      <c r="E25" s="32">
        <v>7362.85</v>
      </c>
      <c r="F25" s="32">
        <v>1541.89</v>
      </c>
      <c r="G25" s="32">
        <v>981.01</v>
      </c>
      <c r="H25" s="32">
        <f t="shared" si="4"/>
        <v>40339.15</v>
      </c>
    </row>
    <row r="26" spans="1:12" x14ac:dyDescent="0.25">
      <c r="A26" s="29" t="s">
        <v>124</v>
      </c>
      <c r="B26" s="28" t="s">
        <v>22</v>
      </c>
      <c r="C26" s="29"/>
      <c r="D26" s="32"/>
      <c r="E26" s="32"/>
      <c r="F26" s="32"/>
      <c r="G26" s="32"/>
      <c r="H26" s="32">
        <v>0</v>
      </c>
      <c r="L26" s="1"/>
    </row>
    <row r="27" spans="1:12" x14ac:dyDescent="0.25">
      <c r="A27" s="29" t="s">
        <v>125</v>
      </c>
      <c r="B27" s="28" t="s">
        <v>23</v>
      </c>
      <c r="C27" s="29"/>
      <c r="D27" s="32"/>
      <c r="E27" s="32"/>
      <c r="F27" s="32"/>
      <c r="G27" s="32"/>
      <c r="H27" s="32">
        <v>0</v>
      </c>
    </row>
    <row r="28" spans="1:12" x14ac:dyDescent="0.25">
      <c r="A28" s="29" t="s">
        <v>126</v>
      </c>
      <c r="B28" s="28" t="s">
        <v>24</v>
      </c>
      <c r="C28" s="29"/>
      <c r="D28" s="32">
        <v>4500</v>
      </c>
      <c r="E28" s="32"/>
      <c r="F28" s="32"/>
      <c r="G28" s="32"/>
      <c r="H28" s="32">
        <v>4500</v>
      </c>
    </row>
    <row r="29" spans="1:12" x14ac:dyDescent="0.25">
      <c r="A29" s="29"/>
      <c r="B29" s="28" t="s">
        <v>99</v>
      </c>
      <c r="C29" s="29"/>
      <c r="D29" s="32"/>
      <c r="E29" s="32"/>
      <c r="F29" s="32"/>
      <c r="G29" s="32"/>
      <c r="H29" s="32"/>
    </row>
    <row r="30" spans="1:12" x14ac:dyDescent="0.25">
      <c r="A30" s="29" t="s">
        <v>127</v>
      </c>
      <c r="B30" s="28" t="s">
        <v>25</v>
      </c>
      <c r="C30" s="29"/>
      <c r="D30" s="32">
        <v>0</v>
      </c>
      <c r="E30" s="32"/>
      <c r="F30" s="32"/>
      <c r="G30" s="32"/>
      <c r="H30" s="32">
        <v>0</v>
      </c>
    </row>
    <row r="31" spans="1:12" x14ac:dyDescent="0.25">
      <c r="A31" s="29" t="s">
        <v>128</v>
      </c>
      <c r="B31" s="43" t="s">
        <v>26</v>
      </c>
      <c r="C31" s="42" t="s">
        <v>13</v>
      </c>
      <c r="D31" s="33">
        <f>D14+D23</f>
        <v>621401.58000000007</v>
      </c>
      <c r="E31" s="33"/>
      <c r="F31" s="33"/>
      <c r="G31" s="33"/>
      <c r="H31" s="33">
        <f>H14+H23</f>
        <v>824434.94</v>
      </c>
    </row>
    <row r="32" spans="1:12" x14ac:dyDescent="0.25">
      <c r="A32" s="29" t="s">
        <v>129</v>
      </c>
      <c r="B32" s="43" t="s">
        <v>27</v>
      </c>
      <c r="C32" s="42" t="s">
        <v>13</v>
      </c>
      <c r="D32" s="33"/>
      <c r="E32" s="33"/>
      <c r="F32" s="33"/>
      <c r="G32" s="33"/>
      <c r="H32" s="33">
        <f>H33+H34</f>
        <v>-14415.060000000078</v>
      </c>
    </row>
    <row r="33" spans="1:8" x14ac:dyDescent="0.25">
      <c r="A33" s="29" t="s">
        <v>130</v>
      </c>
      <c r="B33" s="28" t="s">
        <v>28</v>
      </c>
      <c r="C33" s="29"/>
      <c r="D33" s="32"/>
      <c r="E33" s="32"/>
      <c r="F33" s="32"/>
      <c r="G33" s="32"/>
      <c r="H33" s="32">
        <f t="shared" si="1"/>
        <v>0</v>
      </c>
    </row>
    <row r="34" spans="1:8" x14ac:dyDescent="0.25">
      <c r="A34" s="29" t="s">
        <v>131</v>
      </c>
      <c r="B34" s="28" t="s">
        <v>29</v>
      </c>
      <c r="C34" s="29"/>
      <c r="D34" s="32"/>
      <c r="E34" s="32"/>
      <c r="F34" s="32"/>
      <c r="G34" s="32"/>
      <c r="H34" s="32">
        <f>H31-H59-H60</f>
        <v>-14415.060000000078</v>
      </c>
    </row>
    <row r="35" spans="1:8" ht="15" customHeight="1" x14ac:dyDescent="0.25">
      <c r="A35" s="59" t="s">
        <v>30</v>
      </c>
      <c r="B35" s="60"/>
      <c r="C35" s="60"/>
      <c r="D35" s="64"/>
      <c r="E35" s="64"/>
      <c r="F35" s="64"/>
      <c r="G35" s="65"/>
      <c r="H35" s="48"/>
    </row>
    <row r="36" spans="1:8" ht="15" customHeight="1" x14ac:dyDescent="0.25">
      <c r="A36" s="59" t="s">
        <v>31</v>
      </c>
      <c r="B36" s="60"/>
      <c r="C36" s="60"/>
      <c r="D36" s="64"/>
      <c r="E36" s="64"/>
      <c r="F36" s="64"/>
      <c r="G36" s="65"/>
      <c r="H36" s="48"/>
    </row>
    <row r="37" spans="1:8" x14ac:dyDescent="0.25">
      <c r="A37" s="29">
        <v>1</v>
      </c>
      <c r="B37" s="41" t="s">
        <v>32</v>
      </c>
      <c r="C37" s="29" t="s">
        <v>13</v>
      </c>
      <c r="D37" s="32">
        <v>260962.67</v>
      </c>
      <c r="E37" s="34">
        <v>60008.04</v>
      </c>
      <c r="F37" s="32">
        <v>13614.12</v>
      </c>
      <c r="G37" s="32">
        <v>8661.9599999999991</v>
      </c>
      <c r="H37" s="32">
        <f t="shared" si="1"/>
        <v>343246.79000000004</v>
      </c>
    </row>
    <row r="38" spans="1:8" x14ac:dyDescent="0.25">
      <c r="A38" s="29"/>
      <c r="B38" s="41" t="s">
        <v>111</v>
      </c>
      <c r="C38" s="29"/>
      <c r="D38" s="32"/>
      <c r="E38" s="34"/>
      <c r="F38" s="32"/>
      <c r="G38" s="32"/>
      <c r="H38" s="32"/>
    </row>
    <row r="39" spans="1:8" x14ac:dyDescent="0.25">
      <c r="A39" s="29"/>
      <c r="B39" s="44" t="s">
        <v>112</v>
      </c>
      <c r="C39" s="29"/>
      <c r="D39" s="32"/>
      <c r="E39" s="34"/>
      <c r="F39" s="32"/>
      <c r="G39" s="32"/>
      <c r="H39" s="32">
        <v>98563</v>
      </c>
    </row>
    <row r="40" spans="1:8" x14ac:dyDescent="0.25">
      <c r="A40" s="29"/>
      <c r="B40" s="44" t="s">
        <v>33</v>
      </c>
      <c r="C40" s="29"/>
      <c r="D40" s="32"/>
      <c r="E40" s="34"/>
      <c r="F40" s="32"/>
      <c r="G40" s="32"/>
      <c r="H40" s="32"/>
    </row>
    <row r="41" spans="1:8" x14ac:dyDescent="0.25">
      <c r="A41" s="29">
        <v>2</v>
      </c>
      <c r="B41" s="41" t="s">
        <v>34</v>
      </c>
      <c r="C41" s="29" t="s">
        <v>13</v>
      </c>
      <c r="D41" s="32">
        <v>95157.74</v>
      </c>
      <c r="E41" s="34">
        <v>21881.4</v>
      </c>
      <c r="F41" s="32">
        <v>4964.28</v>
      </c>
      <c r="G41" s="32">
        <v>3158.52</v>
      </c>
      <c r="H41" s="32">
        <f t="shared" si="1"/>
        <v>125161.94000000002</v>
      </c>
    </row>
    <row r="42" spans="1:8" x14ac:dyDescent="0.25">
      <c r="A42" s="29"/>
      <c r="B42" s="44" t="s">
        <v>35</v>
      </c>
      <c r="C42" s="29"/>
      <c r="D42" s="32"/>
      <c r="E42" s="34"/>
      <c r="F42" s="32"/>
      <c r="G42" s="32"/>
      <c r="H42" s="32"/>
    </row>
    <row r="43" spans="1:8" x14ac:dyDescent="0.25">
      <c r="A43" s="29">
        <v>3</v>
      </c>
      <c r="B43" s="41" t="s">
        <v>36</v>
      </c>
      <c r="C43" s="29" t="s">
        <v>13</v>
      </c>
      <c r="D43" s="32">
        <v>72089.100000000006</v>
      </c>
      <c r="E43" s="34">
        <v>16576.8</v>
      </c>
      <c r="F43" s="32">
        <v>3760.8</v>
      </c>
      <c r="G43" s="32">
        <v>2392.8000000000002</v>
      </c>
      <c r="H43" s="32">
        <f t="shared" si="1"/>
        <v>94819.500000000015</v>
      </c>
    </row>
    <row r="44" spans="1:8" x14ac:dyDescent="0.25">
      <c r="A44" s="29"/>
      <c r="B44" s="44" t="s">
        <v>37</v>
      </c>
      <c r="C44" s="29"/>
      <c r="D44" s="32"/>
      <c r="E44" s="34"/>
      <c r="F44" s="32"/>
      <c r="G44" s="32"/>
      <c r="H44" s="32"/>
    </row>
    <row r="45" spans="1:8" x14ac:dyDescent="0.25">
      <c r="A45" s="29">
        <v>4</v>
      </c>
      <c r="B45" s="43" t="s">
        <v>38</v>
      </c>
      <c r="C45" s="29" t="s">
        <v>13</v>
      </c>
      <c r="D45" s="32">
        <v>10453.280000000001</v>
      </c>
      <c r="E45" s="34">
        <v>2403.6</v>
      </c>
      <c r="F45" s="32">
        <v>545.28</v>
      </c>
      <c r="G45" s="32">
        <v>346.92</v>
      </c>
      <c r="H45" s="32">
        <f t="shared" si="1"/>
        <v>13749.080000000002</v>
      </c>
    </row>
    <row r="46" spans="1:8" x14ac:dyDescent="0.25">
      <c r="A46" s="29"/>
      <c r="B46" s="28" t="s">
        <v>39</v>
      </c>
      <c r="C46" s="29"/>
      <c r="D46" s="32"/>
      <c r="E46" s="34"/>
      <c r="F46" s="32"/>
      <c r="G46" s="32"/>
      <c r="H46" s="32"/>
    </row>
    <row r="47" spans="1:8" x14ac:dyDescent="0.25">
      <c r="A47" s="29"/>
      <c r="B47" s="28" t="s">
        <v>40</v>
      </c>
      <c r="C47" s="29"/>
      <c r="D47" s="32"/>
      <c r="E47" s="34"/>
      <c r="F47" s="32"/>
      <c r="G47" s="32"/>
      <c r="H47" s="32"/>
    </row>
    <row r="48" spans="1:8" x14ac:dyDescent="0.25">
      <c r="A48" s="29"/>
      <c r="B48" s="28" t="s">
        <v>41</v>
      </c>
      <c r="C48" s="29"/>
      <c r="D48" s="32"/>
      <c r="E48" s="34"/>
      <c r="F48" s="32"/>
      <c r="G48" s="32"/>
      <c r="H48" s="32"/>
    </row>
    <row r="49" spans="1:11" x14ac:dyDescent="0.25">
      <c r="A49" s="29">
        <v>5</v>
      </c>
      <c r="B49" s="43" t="s">
        <v>42</v>
      </c>
      <c r="C49" s="29" t="s">
        <v>13</v>
      </c>
      <c r="D49" s="32">
        <v>14057.74</v>
      </c>
      <c r="E49" s="34">
        <v>3232.44</v>
      </c>
      <c r="F49" s="32">
        <v>733.32</v>
      </c>
      <c r="G49" s="32">
        <v>466.56</v>
      </c>
      <c r="H49" s="32">
        <f t="shared" si="1"/>
        <v>18490.060000000001</v>
      </c>
    </row>
    <row r="50" spans="1:11" x14ac:dyDescent="0.25">
      <c r="A50" s="29"/>
      <c r="B50" s="28" t="s">
        <v>37</v>
      </c>
      <c r="C50" s="29"/>
      <c r="D50" s="32"/>
      <c r="E50" s="34"/>
      <c r="F50" s="32"/>
      <c r="G50" s="32"/>
      <c r="H50" s="32"/>
    </row>
    <row r="51" spans="1:11" x14ac:dyDescent="0.25">
      <c r="A51" s="29">
        <v>6</v>
      </c>
      <c r="B51" s="43" t="s">
        <v>43</v>
      </c>
      <c r="C51" s="29" t="s">
        <v>13</v>
      </c>
      <c r="D51" s="32">
        <v>57671.28</v>
      </c>
      <c r="E51" s="34">
        <v>13261.44</v>
      </c>
      <c r="F51" s="32">
        <v>3008.64</v>
      </c>
      <c r="G51" s="32">
        <v>1914.24</v>
      </c>
      <c r="H51" s="32">
        <f t="shared" si="1"/>
        <v>75855.600000000006</v>
      </c>
    </row>
    <row r="52" spans="1:11" x14ac:dyDescent="0.25">
      <c r="A52" s="29"/>
      <c r="B52" s="28" t="s">
        <v>33</v>
      </c>
      <c r="C52" s="29"/>
      <c r="D52" s="32"/>
      <c r="E52" s="34"/>
      <c r="F52" s="32"/>
      <c r="G52" s="32"/>
      <c r="H52" s="32"/>
    </row>
    <row r="53" spans="1:11" x14ac:dyDescent="0.25">
      <c r="A53" s="29">
        <v>7</v>
      </c>
      <c r="B53" s="43" t="s">
        <v>44</v>
      </c>
      <c r="C53" s="29" t="s">
        <v>13</v>
      </c>
      <c r="D53" s="32">
        <v>72809.990000000005</v>
      </c>
      <c r="E53" s="34">
        <v>16742.52</v>
      </c>
      <c r="F53" s="32">
        <v>3798.36</v>
      </c>
      <c r="G53" s="32">
        <v>2416.6799999999998</v>
      </c>
      <c r="H53" s="32">
        <f t="shared" si="1"/>
        <v>95767.55</v>
      </c>
    </row>
    <row r="54" spans="1:11" x14ac:dyDescent="0.25">
      <c r="A54" s="29"/>
      <c r="B54" s="28" t="s">
        <v>33</v>
      </c>
      <c r="C54" s="29"/>
      <c r="D54" s="32"/>
      <c r="E54" s="34"/>
      <c r="F54" s="32"/>
      <c r="G54" s="32"/>
      <c r="H54" s="32"/>
    </row>
    <row r="55" spans="1:11" x14ac:dyDescent="0.25">
      <c r="A55" s="29">
        <v>8</v>
      </c>
      <c r="B55" s="43" t="s">
        <v>45</v>
      </c>
      <c r="C55" s="29" t="s">
        <v>13</v>
      </c>
      <c r="D55" s="32">
        <v>6488.02</v>
      </c>
      <c r="E55" s="34">
        <v>1491.96</v>
      </c>
      <c r="F55" s="32">
        <v>338.52</v>
      </c>
      <c r="G55" s="32">
        <v>215.4</v>
      </c>
      <c r="H55" s="32">
        <f t="shared" si="1"/>
        <v>8533.9</v>
      </c>
    </row>
    <row r="56" spans="1:11" x14ac:dyDescent="0.25">
      <c r="A56" s="29">
        <v>9</v>
      </c>
      <c r="B56" s="43" t="s">
        <v>46</v>
      </c>
      <c r="C56" s="29" t="s">
        <v>13</v>
      </c>
      <c r="D56" s="32">
        <v>3633</v>
      </c>
      <c r="E56" s="34">
        <v>816.72</v>
      </c>
      <c r="F56" s="32">
        <v>185.28</v>
      </c>
      <c r="G56" s="32">
        <v>117.9</v>
      </c>
      <c r="H56" s="32">
        <f t="shared" si="1"/>
        <v>4752.8999999999996</v>
      </c>
    </row>
    <row r="57" spans="1:11" x14ac:dyDescent="0.25">
      <c r="A57" s="29"/>
      <c r="B57" s="28" t="s">
        <v>33</v>
      </c>
      <c r="C57" s="29"/>
      <c r="D57" s="32"/>
      <c r="E57" s="34"/>
      <c r="F57" s="32"/>
      <c r="G57" s="32"/>
      <c r="H57" s="32"/>
    </row>
    <row r="58" spans="1:11" x14ac:dyDescent="0.25">
      <c r="A58" s="29">
        <v>10</v>
      </c>
      <c r="B58" s="43" t="s">
        <v>47</v>
      </c>
      <c r="C58" s="29" t="s">
        <v>13</v>
      </c>
      <c r="D58" s="32">
        <v>5089.62</v>
      </c>
      <c r="E58" s="34">
        <v>1143.96</v>
      </c>
      <c r="F58" s="32">
        <v>259.5</v>
      </c>
      <c r="G58" s="32">
        <v>165.12</v>
      </c>
      <c r="H58" s="32">
        <f t="shared" si="1"/>
        <v>6658.2</v>
      </c>
    </row>
    <row r="59" spans="1:11" x14ac:dyDescent="0.25">
      <c r="A59" s="42"/>
      <c r="B59" s="43" t="s">
        <v>61</v>
      </c>
      <c r="C59" s="42"/>
      <c r="D59" s="33">
        <f>D37+D41+D43+D45+D49+D51+D53+D55+D56+D58</f>
        <v>598412.44000000006</v>
      </c>
      <c r="E59" s="35">
        <f>E37+E41+E43+E45+E49+E51+E53+E55+E56+E58</f>
        <v>137558.88</v>
      </c>
      <c r="F59" s="33">
        <f t="shared" ref="F59:G59" si="5">F37+F41+F43+F45+F49+F51+F53+F55+F56+F58</f>
        <v>31208.1</v>
      </c>
      <c r="G59" s="33">
        <f t="shared" si="5"/>
        <v>19856.100000000002</v>
      </c>
      <c r="H59" s="33">
        <f t="shared" si="1"/>
        <v>787035.52</v>
      </c>
      <c r="K59" s="1"/>
    </row>
    <row r="60" spans="1:11" x14ac:dyDescent="0.25">
      <c r="A60" s="45">
        <v>11</v>
      </c>
      <c r="B60" s="46" t="s">
        <v>48</v>
      </c>
      <c r="C60" s="45" t="s">
        <v>13</v>
      </c>
      <c r="D60" s="49"/>
      <c r="E60" s="49"/>
      <c r="F60" s="49"/>
      <c r="G60" s="49"/>
      <c r="H60" s="36">
        <f>H61+H62+H63+H64+H65+H66+H67</f>
        <v>51814.48</v>
      </c>
      <c r="I60" s="1">
        <f>H25-H60</f>
        <v>-11475.330000000002</v>
      </c>
      <c r="J60" s="1"/>
    </row>
    <row r="61" spans="1:11" x14ac:dyDescent="0.25">
      <c r="A61" s="2"/>
      <c r="B61" s="13" t="s">
        <v>65</v>
      </c>
      <c r="C61" s="3" t="s">
        <v>13</v>
      </c>
      <c r="D61" s="32"/>
      <c r="E61" s="32"/>
      <c r="F61" s="32"/>
      <c r="G61" s="32"/>
      <c r="H61" s="14">
        <v>1600</v>
      </c>
    </row>
    <row r="62" spans="1:11" x14ac:dyDescent="0.25">
      <c r="A62" s="2"/>
      <c r="B62" s="13" t="s">
        <v>66</v>
      </c>
      <c r="C62" s="3" t="s">
        <v>13</v>
      </c>
      <c r="D62" s="32"/>
      <c r="E62" s="32"/>
      <c r="F62" s="32"/>
      <c r="G62" s="32"/>
      <c r="H62" s="14">
        <v>2400</v>
      </c>
    </row>
    <row r="63" spans="1:11" x14ac:dyDescent="0.25">
      <c r="A63" s="2"/>
      <c r="B63" s="15" t="s">
        <v>66</v>
      </c>
      <c r="C63" s="3" t="s">
        <v>13</v>
      </c>
      <c r="D63" s="32"/>
      <c r="E63" s="32"/>
      <c r="F63" s="32"/>
      <c r="G63" s="32"/>
      <c r="H63" s="16">
        <v>1932.9</v>
      </c>
    </row>
    <row r="64" spans="1:11" x14ac:dyDescent="0.25">
      <c r="A64" s="2"/>
      <c r="B64" s="13" t="s">
        <v>67</v>
      </c>
      <c r="C64" s="3" t="s">
        <v>13</v>
      </c>
      <c r="D64" s="32"/>
      <c r="E64" s="32"/>
      <c r="F64" s="32"/>
      <c r="G64" s="32"/>
      <c r="H64" s="14">
        <v>18600</v>
      </c>
    </row>
    <row r="65" spans="1:8" x14ac:dyDescent="0.25">
      <c r="A65" s="2"/>
      <c r="B65" s="13" t="s">
        <v>68</v>
      </c>
      <c r="C65" s="3" t="s">
        <v>13</v>
      </c>
      <c r="D65" s="32"/>
      <c r="E65" s="32"/>
      <c r="F65" s="32"/>
      <c r="G65" s="32"/>
      <c r="H65" s="14">
        <v>5000</v>
      </c>
    </row>
    <row r="66" spans="1:8" x14ac:dyDescent="0.25">
      <c r="A66" s="2"/>
      <c r="B66" s="13" t="s">
        <v>69</v>
      </c>
      <c r="C66" s="3" t="s">
        <v>13</v>
      </c>
      <c r="D66" s="32"/>
      <c r="E66" s="32"/>
      <c r="F66" s="32"/>
      <c r="G66" s="32"/>
      <c r="H66" s="14">
        <v>20000</v>
      </c>
    </row>
    <row r="67" spans="1:8" x14ac:dyDescent="0.25">
      <c r="A67" s="2"/>
      <c r="B67" s="13" t="s">
        <v>71</v>
      </c>
      <c r="C67" s="3" t="s">
        <v>13</v>
      </c>
      <c r="D67" s="32"/>
      <c r="E67" s="32"/>
      <c r="F67" s="32"/>
      <c r="G67" s="32"/>
      <c r="H67" s="14">
        <v>2281.58</v>
      </c>
    </row>
    <row r="68" spans="1:8" ht="15" customHeight="1" x14ac:dyDescent="0.25">
      <c r="A68" s="29">
        <v>12</v>
      </c>
      <c r="B68" s="63" t="s">
        <v>49</v>
      </c>
      <c r="C68" s="63"/>
      <c r="D68" s="32"/>
      <c r="E68" s="32"/>
      <c r="F68" s="32"/>
      <c r="G68" s="32"/>
      <c r="H68" s="32"/>
    </row>
    <row r="69" spans="1:8" x14ac:dyDescent="0.25">
      <c r="A69" s="29"/>
      <c r="B69" s="28" t="s">
        <v>50</v>
      </c>
      <c r="C69" s="29" t="s">
        <v>54</v>
      </c>
      <c r="D69" s="37"/>
      <c r="E69" s="32"/>
      <c r="F69" s="32"/>
      <c r="G69" s="32"/>
      <c r="H69" s="37">
        <v>0</v>
      </c>
    </row>
    <row r="70" spans="1:8" x14ac:dyDescent="0.25">
      <c r="A70" s="29"/>
      <c r="B70" s="28" t="s">
        <v>51</v>
      </c>
      <c r="C70" s="29" t="s">
        <v>54</v>
      </c>
      <c r="D70" s="37"/>
      <c r="E70" s="32"/>
      <c r="F70" s="32"/>
      <c r="G70" s="32"/>
      <c r="H70" s="37">
        <v>0</v>
      </c>
    </row>
    <row r="71" spans="1:8" x14ac:dyDescent="0.25">
      <c r="A71" s="29"/>
      <c r="B71" s="28" t="s">
        <v>52</v>
      </c>
      <c r="C71" s="29" t="s">
        <v>54</v>
      </c>
      <c r="D71" s="37"/>
      <c r="E71" s="32"/>
      <c r="F71" s="32"/>
      <c r="G71" s="32"/>
      <c r="H71" s="37">
        <v>0</v>
      </c>
    </row>
    <row r="72" spans="1:8" x14ac:dyDescent="0.25">
      <c r="A72" s="29"/>
      <c r="B72" s="28" t="s">
        <v>53</v>
      </c>
      <c r="C72" s="29" t="s">
        <v>13</v>
      </c>
      <c r="D72" s="37"/>
      <c r="E72" s="32"/>
      <c r="F72" s="32"/>
      <c r="G72" s="32"/>
      <c r="H72" s="37">
        <v>0</v>
      </c>
    </row>
    <row r="73" spans="1:8" x14ac:dyDescent="0.25">
      <c r="A73" s="29">
        <v>13</v>
      </c>
      <c r="B73" s="56" t="s">
        <v>55</v>
      </c>
      <c r="C73" s="57"/>
      <c r="D73" s="58"/>
      <c r="E73" s="32"/>
      <c r="F73" s="32"/>
      <c r="G73" s="32"/>
      <c r="H73" s="50"/>
    </row>
    <row r="74" spans="1:8" x14ac:dyDescent="0.25">
      <c r="A74" s="29"/>
      <c r="B74" s="28" t="s">
        <v>56</v>
      </c>
      <c r="C74" s="29" t="s">
        <v>54</v>
      </c>
      <c r="D74" s="37"/>
      <c r="E74" s="32"/>
      <c r="F74" s="32"/>
      <c r="G74" s="32"/>
      <c r="H74" s="37">
        <v>28</v>
      </c>
    </row>
    <row r="75" spans="1:8" x14ac:dyDescent="0.25">
      <c r="A75" s="29"/>
      <c r="B75" s="28" t="s">
        <v>57</v>
      </c>
      <c r="C75" s="29" t="s">
        <v>54</v>
      </c>
      <c r="D75" s="37"/>
      <c r="E75" s="32"/>
      <c r="F75" s="32"/>
      <c r="G75" s="32"/>
      <c r="H75" s="37">
        <v>0</v>
      </c>
    </row>
    <row r="76" spans="1:8" x14ac:dyDescent="0.25">
      <c r="A76" s="29"/>
      <c r="B76" s="28" t="s">
        <v>58</v>
      </c>
      <c r="C76" s="29" t="s">
        <v>13</v>
      </c>
      <c r="D76" s="38"/>
      <c r="E76" s="32"/>
      <c r="F76" s="32"/>
      <c r="G76" s="32"/>
      <c r="H76" s="38">
        <v>0</v>
      </c>
    </row>
    <row r="77" spans="1:8" x14ac:dyDescent="0.25">
      <c r="A77" s="39"/>
      <c r="B77" s="39"/>
      <c r="C77" s="39"/>
      <c r="D77" s="39"/>
      <c r="E77" s="39"/>
      <c r="F77" s="39"/>
      <c r="G77" s="39"/>
      <c r="H77" s="39"/>
    </row>
    <row r="78" spans="1:8" x14ac:dyDescent="0.25">
      <c r="A78" s="39"/>
      <c r="B78" s="39"/>
      <c r="C78" s="39"/>
      <c r="D78" s="39"/>
      <c r="E78" s="39"/>
      <c r="F78" s="39"/>
      <c r="G78" s="39"/>
      <c r="H78" s="39"/>
    </row>
    <row r="79" spans="1:8" x14ac:dyDescent="0.25">
      <c r="A79" s="39"/>
      <c r="B79" s="39"/>
      <c r="C79" s="39"/>
      <c r="D79" s="39"/>
      <c r="E79" s="39"/>
      <c r="F79" s="39"/>
      <c r="G79" s="39"/>
      <c r="H79" s="39"/>
    </row>
    <row r="80" spans="1:8" x14ac:dyDescent="0.25">
      <c r="A80" s="39"/>
      <c r="B80" s="39"/>
      <c r="C80" s="39"/>
      <c r="D80" s="39"/>
      <c r="E80" s="39"/>
      <c r="F80" s="39"/>
      <c r="G80" s="39"/>
      <c r="H80" s="39"/>
    </row>
    <row r="81" spans="1:8" x14ac:dyDescent="0.25">
      <c r="A81" s="39"/>
      <c r="B81" s="39"/>
      <c r="C81" s="39"/>
      <c r="D81" s="39"/>
      <c r="E81" s="39"/>
      <c r="F81" s="39"/>
      <c r="G81" s="39"/>
      <c r="H81" s="39"/>
    </row>
    <row r="82" spans="1:8" x14ac:dyDescent="0.25">
      <c r="A82" s="39"/>
      <c r="B82" s="39"/>
      <c r="C82" s="39"/>
      <c r="D82" s="39"/>
      <c r="E82" s="39"/>
      <c r="F82" s="39"/>
      <c r="G82" s="39"/>
      <c r="H82" s="39"/>
    </row>
  </sheetData>
  <mergeCells count="12">
    <mergeCell ref="A1:H1"/>
    <mergeCell ref="A2:H2"/>
    <mergeCell ref="A3:H3"/>
    <mergeCell ref="A4:H4"/>
    <mergeCell ref="A9:H9"/>
    <mergeCell ref="B73:D73"/>
    <mergeCell ref="A10:H10"/>
    <mergeCell ref="B68:C68"/>
    <mergeCell ref="A35:G35"/>
    <mergeCell ref="A36:G36"/>
    <mergeCell ref="A11:H11"/>
    <mergeCell ref="A12:H12"/>
  </mergeCells>
  <pageMargins left="0" right="0" top="0" bottom="0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ТР 2022г</vt:lpstr>
      <vt:lpstr>Отчет 2022г Центр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PotokW7</dc:creator>
  <cp:lastModifiedBy>Пользователь</cp:lastModifiedBy>
  <cp:lastPrinted>2022-03-03T09:36:50Z</cp:lastPrinted>
  <dcterms:created xsi:type="dcterms:W3CDTF">2021-04-01T12:47:02Z</dcterms:created>
  <dcterms:modified xsi:type="dcterms:W3CDTF">2022-04-01T07:31:16Z</dcterms:modified>
</cp:coreProperties>
</file>